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akc\2xxx\2150-2199\2160_NSVS-rozpocty\prac\20251118_EXPORT-2\"/>
    </mc:Choice>
  </mc:AlternateContent>
  <bookViews>
    <workbookView xWindow="0" yWindow="0" windowWidth="0" windowHeight="0"/>
  </bookViews>
  <sheets>
    <sheet name="Rekapitulace stavby" sheetId="1" r:id="rId1"/>
    <sheet name="OCHR-TRUBKY - Optické pr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'OCHR-TRUBKY - Optické pro...'!$C$89:$K$319</definedName>
    <definedName name="_xlnm.Print_Area" localSheetId="1">'OCHR-TRUBKY - Optické pro...'!$C$4:$J$39,'OCHR-TRUBKY - Optické pro...'!$C$45:$J$71,'OCHR-TRUBKY - Optické pro...'!$C$77:$K$319</definedName>
    <definedName name="_xlnm.Print_Titles" localSheetId="1">'OCHR-TRUBKY - Optické pro...'!$89:$89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J119"/>
  <c r="BK289"/>
  <c r="BK251"/>
  <c r="J197"/>
  <c r="BK135"/>
  <c r="J201"/>
  <c r="BK149"/>
  <c r="J258"/>
  <c r="BK217"/>
  <c r="BK143"/>
  <c r="BK313"/>
  <c r="BK303"/>
  <c r="BK293"/>
  <c r="BK252"/>
  <c r="J217"/>
  <c r="J166"/>
  <c r="BK107"/>
  <c r="J268"/>
  <c r="J254"/>
  <c r="BK199"/>
  <c r="BK147"/>
  <c r="BK221"/>
  <c r="BK133"/>
  <c r="J260"/>
  <c r="J225"/>
  <c r="J179"/>
  <c r="J319"/>
  <c r="J305"/>
  <c r="J285"/>
  <c r="BK239"/>
  <c r="J175"/>
  <c r="BK123"/>
  <c r="BK285"/>
  <c r="J259"/>
  <c r="BK206"/>
  <c r="J117"/>
  <c i="1" r="AS54"/>
  <c i="2" r="J187"/>
  <c r="J114"/>
  <c r="J253"/>
  <c r="J215"/>
  <c r="J147"/>
  <c r="BK114"/>
  <c r="J311"/>
  <c r="J297"/>
  <c r="J277"/>
  <c r="J184"/>
  <c r="BK129"/>
  <c r="J280"/>
  <c r="BK258"/>
  <c r="BK229"/>
  <c r="J169"/>
  <c r="J100"/>
  <c r="BK178"/>
  <c r="BK112"/>
  <c r="BK255"/>
  <c r="J231"/>
  <c r="BK169"/>
  <c r="J123"/>
  <c r="BK137"/>
  <c r="BK268"/>
  <c r="BK256"/>
  <c r="J223"/>
  <c r="BK102"/>
  <c r="BK110"/>
  <c r="J248"/>
  <c r="J209"/>
  <c r="BK125"/>
  <c r="J307"/>
  <c r="BK297"/>
  <c r="BK274"/>
  <c r="BK197"/>
  <c r="BK145"/>
  <c r="BK98"/>
  <c r="BK261"/>
  <c r="BK235"/>
  <c r="BK175"/>
  <c r="J96"/>
  <c r="BK181"/>
  <c r="BK104"/>
  <c r="J247"/>
  <c r="J212"/>
  <c r="J145"/>
  <c r="BK311"/>
  <c r="J295"/>
  <c r="J274"/>
  <c r="BK212"/>
  <c r="J163"/>
  <c r="J102"/>
  <c r="BK271"/>
  <c r="J255"/>
  <c r="BK227"/>
  <c r="BK163"/>
  <c r="BK223"/>
  <c r="J155"/>
  <c r="J261"/>
  <c r="BK243"/>
  <c r="J203"/>
  <c r="J141"/>
  <c r="J315"/>
  <c r="BK299"/>
  <c r="BK253"/>
  <c r="BK219"/>
  <c r="J149"/>
  <c r="J104"/>
  <c r="J271"/>
  <c r="BK249"/>
  <c r="J194"/>
  <c r="BK119"/>
  <c r="BK319"/>
  <c r="J157"/>
  <c r="BK93"/>
  <c r="J251"/>
  <c r="J206"/>
  <c r="J131"/>
  <c r="BK157"/>
  <c r="J279"/>
  <c r="BK260"/>
  <c r="BK233"/>
  <c r="J160"/>
  <c r="J309"/>
  <c r="BK160"/>
  <c r="J283"/>
  <c r="J235"/>
  <c r="BK153"/>
  <c r="J317"/>
  <c r="J301"/>
  <c r="BK280"/>
  <c r="BK231"/>
  <c r="J153"/>
  <c r="J121"/>
  <c r="BK277"/>
  <c r="J257"/>
  <c r="BK248"/>
  <c r="BK190"/>
  <c r="J107"/>
  <c r="BK194"/>
  <c r="BK116"/>
  <c r="J256"/>
  <c r="J233"/>
  <c r="J135"/>
  <c r="BK315"/>
  <c r="BK301"/>
  <c r="BK291"/>
  <c r="BK250"/>
  <c r="BK187"/>
  <c r="BK139"/>
  <c r="J95"/>
  <c r="BK264"/>
  <c r="J250"/>
  <c r="BK191"/>
  <c r="J133"/>
  <c r="BK95"/>
  <c r="J172"/>
  <c r="BK100"/>
  <c r="J237"/>
  <c r="J191"/>
  <c r="J129"/>
  <c r="BK305"/>
  <c r="J293"/>
  <c r="BK283"/>
  <c r="BK237"/>
  <c r="BK172"/>
  <c r="J116"/>
  <c r="J262"/>
  <c r="BK241"/>
  <c r="J185"/>
  <c r="BK108"/>
  <c r="BK215"/>
  <c r="BK141"/>
  <c r="J291"/>
  <c r="J241"/>
  <c r="J199"/>
  <c r="J139"/>
  <c r="J106"/>
  <c r="J264"/>
  <c r="J243"/>
  <c r="J181"/>
  <c r="J112"/>
  <c r="BK184"/>
  <c r="BK115"/>
  <c r="BK254"/>
  <c r="BK185"/>
  <c r="J108"/>
  <c r="J313"/>
  <c r="J289"/>
  <c r="BK247"/>
  <c r="BK179"/>
  <c r="J125"/>
  <c r="BK287"/>
  <c r="J263"/>
  <c r="BK225"/>
  <c r="BK131"/>
  <c r="BK309"/>
  <c r="BK166"/>
  <c r="BK295"/>
  <c r="J252"/>
  <c r="BK201"/>
  <c r="J110"/>
  <c r="BK307"/>
  <c r="J299"/>
  <c r="BK279"/>
  <c r="J227"/>
  <c r="J151"/>
  <c r="J115"/>
  <c r="BK262"/>
  <c r="J239"/>
  <c r="J178"/>
  <c r="BK106"/>
  <c r="BK203"/>
  <c r="BK121"/>
  <c r="BK257"/>
  <c r="J229"/>
  <c r="BK155"/>
  <c r="BK317"/>
  <c r="J303"/>
  <c r="J287"/>
  <c r="J249"/>
  <c r="BK209"/>
  <c r="J143"/>
  <c r="BK96"/>
  <c r="BK263"/>
  <c r="J219"/>
  <c r="J137"/>
  <c r="J93"/>
  <c r="J190"/>
  <c r="BK117"/>
  <c r="BK259"/>
  <c r="J221"/>
  <c r="BK151"/>
  <c r="J98"/>
  <c l="1" r="T92"/>
  <c r="T91"/>
  <c r="BK128"/>
  <c r="BK132"/>
  <c r="J132"/>
  <c r="J64"/>
  <c r="P246"/>
  <c r="P245"/>
  <c r="BK92"/>
  <c r="BK91"/>
  <c r="J91"/>
  <c r="J60"/>
  <c r="T128"/>
  <c r="P132"/>
  <c r="R246"/>
  <c r="R245"/>
  <c r="T267"/>
  <c r="P282"/>
  <c r="P281"/>
  <c r="R92"/>
  <c r="R91"/>
  <c r="P128"/>
  <c r="P127"/>
  <c r="T132"/>
  <c r="BK246"/>
  <c r="J246"/>
  <c r="J66"/>
  <c r="BK267"/>
  <c r="J267"/>
  <c r="J68"/>
  <c r="R267"/>
  <c r="R282"/>
  <c r="R281"/>
  <c r="P92"/>
  <c r="P91"/>
  <c r="R128"/>
  <c r="R132"/>
  <c r="T246"/>
  <c r="T245"/>
  <c r="P267"/>
  <c r="P266"/>
  <c r="BK282"/>
  <c r="J282"/>
  <c r="J70"/>
  <c r="T282"/>
  <c r="T281"/>
  <c r="J52"/>
  <c r="BE93"/>
  <c r="BE115"/>
  <c r="BE117"/>
  <c r="BE119"/>
  <c r="BE157"/>
  <c r="BE160"/>
  <c r="BE163"/>
  <c r="BE172"/>
  <c r="BE175"/>
  <c r="BE179"/>
  <c r="BE187"/>
  <c r="BE194"/>
  <c r="BE223"/>
  <c r="BE225"/>
  <c r="BE248"/>
  <c r="BE251"/>
  <c r="BE253"/>
  <c r="BE255"/>
  <c r="BE280"/>
  <c r="BE307"/>
  <c r="BE319"/>
  <c r="F55"/>
  <c r="BE95"/>
  <c r="BE96"/>
  <c r="BE100"/>
  <c r="BE102"/>
  <c r="BE106"/>
  <c r="BE107"/>
  <c r="BE123"/>
  <c r="BE125"/>
  <c r="BE129"/>
  <c r="BE135"/>
  <c r="BE137"/>
  <c r="BE143"/>
  <c r="BE145"/>
  <c r="BE147"/>
  <c r="BE197"/>
  <c r="BE206"/>
  <c r="BE219"/>
  <c r="BE309"/>
  <c r="E48"/>
  <c r="BE98"/>
  <c r="BE110"/>
  <c r="BE112"/>
  <c r="BE114"/>
  <c r="BE116"/>
  <c r="BE121"/>
  <c r="BE139"/>
  <c r="BE141"/>
  <c r="BE149"/>
  <c r="BE155"/>
  <c r="BE169"/>
  <c r="BE178"/>
  <c r="BE181"/>
  <c r="BE185"/>
  <c r="BE201"/>
  <c r="BE209"/>
  <c r="BE212"/>
  <c r="BE215"/>
  <c r="BE217"/>
  <c r="BE221"/>
  <c r="BE227"/>
  <c r="BE231"/>
  <c r="BE233"/>
  <c r="BE247"/>
  <c r="BE250"/>
  <c r="BE252"/>
  <c r="BE254"/>
  <c r="BE256"/>
  <c r="BE257"/>
  <c r="BE258"/>
  <c r="BE259"/>
  <c r="BE260"/>
  <c r="BE261"/>
  <c r="BE262"/>
  <c r="BE263"/>
  <c r="BE264"/>
  <c r="BE268"/>
  <c r="BE271"/>
  <c r="BE279"/>
  <c r="BE283"/>
  <c r="BE104"/>
  <c r="BE108"/>
  <c r="BE131"/>
  <c r="BE133"/>
  <c r="BE151"/>
  <c r="BE153"/>
  <c r="BE166"/>
  <c r="BE184"/>
  <c r="BE190"/>
  <c r="BE191"/>
  <c r="BE199"/>
  <c r="BE203"/>
  <c r="BE229"/>
  <c r="BE235"/>
  <c r="BE237"/>
  <c r="BE239"/>
  <c r="BE241"/>
  <c r="BE243"/>
  <c r="BE249"/>
  <c r="BE274"/>
  <c r="BE277"/>
  <c r="BE285"/>
  <c r="BE287"/>
  <c r="BE289"/>
  <c r="BE291"/>
  <c r="BE293"/>
  <c r="BE295"/>
  <c r="BE297"/>
  <c r="BE299"/>
  <c r="BE301"/>
  <c r="BE303"/>
  <c r="BE305"/>
  <c r="BE311"/>
  <c r="BE313"/>
  <c r="BE315"/>
  <c r="BE317"/>
  <c r="F36"/>
  <c i="1" r="BC55"/>
  <c r="BC54"/>
  <c r="AY54"/>
  <c i="2" r="J34"/>
  <c i="1" r="AW55"/>
  <c i="2" r="F37"/>
  <c i="1" r="BD55"/>
  <c r="BD54"/>
  <c r="W33"/>
  <c i="2" r="F34"/>
  <c i="1" r="BA55"/>
  <c r="BA54"/>
  <c r="W30"/>
  <c i="2" r="F35"/>
  <c i="1" r="BB55"/>
  <c r="BB54"/>
  <c r="W31"/>
  <c i="2" l="1" r="T266"/>
  <c r="P90"/>
  <c i="1" r="AU55"/>
  <c i="2" r="R266"/>
  <c r="BK127"/>
  <c r="J127"/>
  <c r="J62"/>
  <c r="R127"/>
  <c r="R90"/>
  <c r="T127"/>
  <c r="T90"/>
  <c r="J128"/>
  <c r="J63"/>
  <c r="J92"/>
  <c r="J61"/>
  <c r="BK245"/>
  <c r="J245"/>
  <c r="J65"/>
  <c r="BK281"/>
  <c r="J281"/>
  <c r="J69"/>
  <c i="1" r="AU54"/>
  <c r="W32"/>
  <c r="AX54"/>
  <c i="2" r="F33"/>
  <c i="1" r="AZ55"/>
  <c r="AZ54"/>
  <c r="AV54"/>
  <c r="AK29"/>
  <c r="AW54"/>
  <c r="AK30"/>
  <c i="2" r="J33"/>
  <c i="1" r="AV55"/>
  <c r="AT55"/>
  <c i="2" l="1" r="BK266"/>
  <c r="J266"/>
  <c r="J67"/>
  <c i="1" r="W29"/>
  <c r="AT54"/>
  <c i="2" l="1" r="BK90"/>
  <c r="J90"/>
  <c r="J30"/>
  <c i="1" r="AG55"/>
  <c r="AG54"/>
  <c r="AK26"/>
  <c r="AK35"/>
  <c i="2" l="1" r="J59"/>
  <c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<sst xmlns="http://schemas.openxmlformats.org/spreadsheetml/2006/main">
  <si>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</si>
  <si>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</si>
  <si>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</si>
  <si>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</si>
  <si>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</si>
  <si>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{9170b1d3-0167-4362-9d0c-d5ec72dc02f1}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</si>
  <si>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</si>
  <si>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</si>
  <si>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</si>
  <si>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</si>
  <si>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</si>
  <si>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</si>
  <si>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</si>
  <si>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</si>
  <si>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4-988-UnL-ochtr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</si>
  <si>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</si>
  <si>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</si>
  <si>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Optické propojení Městské sady, Ústí nad Labem, posílení stávající trasy - ochranné trubky</t>
  </si>
  <si>
    <t>KSO:</t>
  </si>
  <si>
    <t/>
  </si>
  <si>
    <t>CC-CZ:</t>
  </si>
  <si>
    <t>Místo:</t>
  </si>
  <si>
    <t>Ústí nad Labem</t>
  </si>
  <si>
    <t>Datum:</t>
  </si>
  <si>
    <t>13. 10. 2025</t>
  </si>
  <si>
    <t>Zadavatel:</t>
  </si>
  <si>
    <t>IČ:</t>
  </si>
  <si>
    <t>00081531</t>
  </si>
  <si>
    <t>Statutární město Ústí nad Labem</t>
  </si>
  <si>
    <t>DIČ:</t>
  </si>
  <si>
    <t>CZ00081531</t>
  </si>
  <si>
    <t>Účastník:</t>
  </si>
  <si>
    <t>Vyplň údaj</t>
  </si>
  <si>
    <t>Projektant:</t>
  </si>
  <si>
    <t>47121271</t>
  </si>
  <si>
    <t>ProtelPro, spol. s r.o.</t>
  </si>
  <si>
    <t>CZ47121271</t>
  </si>
  <si>
    <t>True</t>
  </si>
  <si>
    <t>Zpracovatel:</t>
  </si>
  <si>
    <t>Miloslav Žatecký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</si>
  <si>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</si>
  <si>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</si>
  <si>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</si>
  <si>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</si>
  <si>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</si>
  <si>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</si>
  <si>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</si>
  <si>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</si>
  <si>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</si>
  <si>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</si>
  <si>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</si>
  <si>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</si>
  <si>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</si>
  <si>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</si>
  <si>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</si>
  <si>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</si>
  <si>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</si>
  <si>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</si>
  <si>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</si>
  <si>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</si>
  <si>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</si>
  <si>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</si>
  <si>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</si>
  <si>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</si>
  <si>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</si>
  <si>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</si>
  <si>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</si>
  <si>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</si>
  <si>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</si>
  <si>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</si>
  <si>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</si>
  <si>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</si>
  <si>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</si>
  <si>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</si>
  <si>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</si>
  <si>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</si>
  <si>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</si>
  <si>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</si>
  <si>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</si>
  <si>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</si>
  <si>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</si>
  <si>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OCHR-TRUBKY</t>
  </si>
  <si>
    <t>STA</t>
  </si>
  <si>
    <t>1</t>
  </si>
  <si>
    <t>{f70ee08a-06c7-45e4-86c7-bd6c9f078df9}</t>
  </si>
  <si>
    <t>2</t>
  </si>
  <si>
    <t>KRYCÍ LIST SOUPISU PRACÍ</t>
  </si>
  <si>
    <t>Objekt:</t>
  </si>
  <si>
    <t>OCHR-TRUBKY - Optické propojení Městské sady, Ústí nad Labem, posílení stávající trasy - ochranné trubky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</si>
  <si>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</si>
  <si>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</si>
  <si>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</si>
  <si>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</si>
  <si>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</si>
  <si>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   </t>
  </si>
  <si>
    <t>M - Práce a dodávky M</t>
  </si>
  <si>
    <t xml:space="preserve">    21-M - Elektromontáže</t>
  </si>
  <si>
    <t xml:space="preserve">    46-M - Zemní práce při extr.mont.pracích</t>
  </si>
  <si>
    <t>N00 - Ostatní náklady</t>
  </si>
  <si>
    <t xml:space="preserve">    N01 - Technologická část</t>
  </si>
  <si>
    <t>VRN - Vedlejší rozpočtové náklady</t>
  </si>
  <si>
    <t xml:space="preserve">    VRN9 - Průzkumné, zeměměřičské a projektové práce   </t>
  </si>
  <si>
    <t xml:space="preserve">    D5 - Ostatní náklady   </t>
  </si>
  <si>
    <t xml:space="preserve">      OST - Náklady vyvolané investicí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</si>
  <si>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</si>
  <si>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</si>
  <si>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</si>
  <si>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</si>
  <si>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</si>
  <si>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</si>
  <si>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</si>
  <si>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</si>
  <si>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</si>
  <si>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</si>
  <si>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</si>
  <si>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</si>
  <si>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</si>
  <si>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</si>
  <si>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</si>
  <si>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</si>
  <si>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</si>
  <si>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</si>
  <si>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460661412</t>
  </si>
  <si>
    <t>Kabelové lože z písku včetně podsypu, zhutnění a urovnání povrchu pro kabely nn zakryté plastovými deskami (materiál ve specifikaci), šířky přes 25 do 50 cm</t>
  </si>
  <si>
    <t>m</t>
  </si>
  <si>
    <t>CS ÚRS 2025 02</t>
  </si>
  <si>
    <t>4</t>
  </si>
  <si>
    <t>Online PSC</t>
  </si>
  <si>
    <t>https://podminky.urs.cz/item/CS_URS_2025_02/460661412</t>
  </si>
  <si>
    <t>M</t>
  </si>
  <si>
    <t>58981100</t>
  </si>
  <si>
    <t>recyklát směsný frakce 0/16</t>
  </si>
  <si>
    <t>t</t>
  </si>
  <si>
    <t>8</t>
  </si>
  <si>
    <t>3</t>
  </si>
  <si>
    <t>R0101001</t>
  </si>
  <si>
    <t>Krycí deska kabelová PE 150 x 1000 x 4 mm</t>
  </si>
  <si>
    <t>6</t>
  </si>
  <si>
    <t>P</t>
  </si>
  <si>
    <t>Poznámka k položce:_x000d_
Poznámka k položce: Poznámka k položce: 150x1000x4mm, černá</t>
  </si>
  <si>
    <t>460671112</t>
  </si>
  <si>
    <t>Výstražné prvky pro krytí kabelů včetně vyrovnání povrchu rýhy, rozvinutí a uložení fólie, šířky přes 20 do 25 cm</t>
  </si>
  <si>
    <t>https://podminky.urs.cz/item/CS_URS_2025_02/460671112</t>
  </si>
  <si>
    <t>5</t>
  </si>
  <si>
    <t>460791214</t>
  </si>
  <si>
    <t>Montáž trubek ochranných uložených volně do rýhy plastových ohebných, vnitřního průměru přes 90 do 110 mm</t>
  </si>
  <si>
    <t>10</t>
  </si>
  <si>
    <t>https://podminky.urs.cz/item/CS_URS_2025_02/460791214</t>
  </si>
  <si>
    <t>R0101002</t>
  </si>
  <si>
    <t>kabelová chránička korugovaná 110/94</t>
  </si>
  <si>
    <t>Poznámka k položce:_x000d_
Poznámka k položce: Poznámka k položce: Novotub 110/94</t>
  </si>
  <si>
    <t>7</t>
  </si>
  <si>
    <t>460751111</t>
  </si>
  <si>
    <t>Osazení kabelových kanálů včetně utěsnění, vyspárování a zakrytí víkem z prefabrikovaných betonových žlabů do rýhy, bez výkopových prací vnější šířky do 20 cm</t>
  </si>
  <si>
    <t>14</t>
  </si>
  <si>
    <t>https://podminky.urs.cz/item/CS_URS_2025_02/460751111</t>
  </si>
  <si>
    <t>59213009</t>
  </si>
  <si>
    <t>žlab kabelový betonový k ochraně zemního drátovodného vedení 100x17x14cm</t>
  </si>
  <si>
    <t>16</t>
  </si>
  <si>
    <t>9</t>
  </si>
  <si>
    <t>59213344</t>
  </si>
  <si>
    <t>poklop kabelového žlabu betonový 500x160x35mm</t>
  </si>
  <si>
    <t>kus</t>
  </si>
  <si>
    <t>18</t>
  </si>
  <si>
    <t>460821111</t>
  </si>
  <si>
    <t>Těleso trubkového kabelovodu z monolitického betonu tř. C 16/20 v otevřeném výkopu</t>
  </si>
  <si>
    <t>m3</t>
  </si>
  <si>
    <t>20</t>
  </si>
  <si>
    <t>https://podminky.urs.cz/item/CS_URS_2025_02/460821111</t>
  </si>
  <si>
    <t>11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</si>
  <si>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</si>
  <si>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</si>
  <si>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</si>
  <si>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22</t>
  </si>
  <si>
    <t>https://podminky.urs.cz/item/CS_URS_2025_02/460581131</t>
  </si>
  <si>
    <t>181411131</t>
  </si>
  <si>
    <t>Založení trávníku na půdě předem připravené plochy do 1000 m2 výsevem včetně utažení parkového v rovině nebo na svahu do 1:5</t>
  </si>
  <si>
    <t>24</t>
  </si>
  <si>
    <t>https://podminky.urs.cz/item/CS_URS_2025_02/181411131</t>
  </si>
  <si>
    <t>13</t>
  </si>
  <si>
    <t>00572410</t>
  </si>
  <si>
    <t>osivo směs travní parková</t>
  </si>
  <si>
    <t>kg</t>
  </si>
  <si>
    <t>26</t>
  </si>
  <si>
    <t>R0101006</t>
  </si>
  <si>
    <t>rozprostření zeminy -substrátu</t>
  </si>
  <si>
    <t>28</t>
  </si>
  <si>
    <t>15</t>
  </si>
  <si>
    <t>10371500</t>
  </si>
  <si>
    <t>substrát pro trávníky VL</t>
  </si>
  <si>
    <t>30</t>
  </si>
  <si>
    <t>451541111</t>
  </si>
  <si>
    <t>Lože pod potrubí, stoky a drobné objekty v otevřeném výkopu ze štěrkodrtě 0-63 mm</t>
  </si>
  <si>
    <t>32</t>
  </si>
  <si>
    <t>https://podminky.urs.cz/item/CS_URS_2025_02/451541111</t>
  </si>
  <si>
    <t>17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</si>
  <si>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</si>
  <si>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</si>
  <si>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34</t>
  </si>
  <si>
    <t>https://podminky.urs.cz/item/CS_URS_2025_02/212752101</t>
  </si>
  <si>
    <t>R0101008</t>
  </si>
  <si>
    <t>podzemní kabelová komora PVC, rozměr 1400 x 800 x 760</t>
  </si>
  <si>
    <t>ks</t>
  </si>
  <si>
    <t>36</t>
  </si>
  <si>
    <t>Poznámka k položce:_x000d_
Poznámka k položce: Poznámka k položce: Polyvault 2448-760</t>
  </si>
  <si>
    <t>19</t>
  </si>
  <si>
    <t>460841152</t>
  </si>
  <si>
    <t>Osazení kabelové komory z plastů pro běžné zatížení víka z oceli, litiny nebo betonu půdorysné plochy přes 1,0 do 1,5 m2</t>
  </si>
  <si>
    <t>38</t>
  </si>
  <si>
    <t>https://podminky.urs.cz/item/CS_URS_2025_02/460841152</t>
  </si>
  <si>
    <t>R0101009</t>
  </si>
  <si>
    <t>víko ocel B125 pro KK 1400 x 800</t>
  </si>
  <si>
    <t>40</t>
  </si>
  <si>
    <t>Poznámka k položce:_x000d_
Poznámka k položce: Poznámka k položce: Polyvault</t>
  </si>
  <si>
    <t>Práce a dodávky M</t>
  </si>
  <si>
    <t>21-M</t>
  </si>
  <si>
    <t>Elektromontáže</t>
  </si>
  <si>
    <t>210890001</t>
  </si>
  <si>
    <t>Montáž označovacích nebo trasovacích prvků pro kabely a vodiče ball markeru</t>
  </si>
  <si>
    <t>64</t>
  </si>
  <si>
    <t>42</t>
  </si>
  <si>
    <t>https://podminky.urs.cz/item/CS_URS_2025_02/210890001</t>
  </si>
  <si>
    <t>34571965</t>
  </si>
  <si>
    <t>ball marker - lokalizace podzemních sítí</t>
  </si>
  <si>
    <t>256</t>
  </si>
  <si>
    <t>44</t>
  </si>
  <si>
    <t>46-M</t>
  </si>
  <si>
    <t>Zemní práce při extr.mont.pracích</t>
  </si>
  <si>
    <t>23</t>
  </si>
  <si>
    <t>460030011</t>
  </si>
  <si>
    <t>Přípravné terénní práce sejmutí drnu včetně nařezání a uložení na hromady na vzdálenost do 50 m nebo naložení na dopravní prostředek jakékoliv tloušťky</t>
  </si>
  <si>
    <t>46</t>
  </si>
  <si>
    <t>https://podminky.urs.cz/item/CS_URS_2025_02/460030011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</si>
  <si>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</si>
  <si>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</si>
  <si>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48</t>
  </si>
  <si>
    <t>https://podminky.urs.cz/item/CS_URS_2025_02/460161172</t>
  </si>
  <si>
    <t>25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</si>
  <si>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</si>
  <si>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</si>
  <si>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50</t>
  </si>
  <si>
    <t>https://podminky.urs.cz/item/CS_URS_2025_02/460431182</t>
  </si>
  <si>
    <t>460581121</t>
  </si>
  <si>
    <t>Úprava terénu zatravnění, včetně dodání osiva a zalití vodou na rovině</t>
  </si>
  <si>
    <t>52</t>
  </si>
  <si>
    <t>https://podminky.urs.cz/item/CS_URS_2025_02/460581121</t>
  </si>
  <si>
    <t>27</t>
  </si>
  <si>
    <t>468011141</t>
  </si>
  <si>
    <t>Odstranění podkladů nebo krytů komunikací včetně rozpojení na kusy a zarovnání styčné spáry ze živice, tloušťky do 5 cm</t>
  </si>
  <si>
    <t>54</t>
  </si>
  <si>
    <t>https://podminky.urs.cz/item/CS_URS_2025_02/468011141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</si>
  <si>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</si>
  <si>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</si>
  <si>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56</t>
  </si>
  <si>
    <t>https://podminky.urs.cz/item/CS_URS_2025_02/468021221</t>
  </si>
  <si>
    <t>29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</si>
  <si>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</si>
  <si>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</si>
  <si>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58</t>
  </si>
  <si>
    <t>https://podminky.urs.cz/item/CS_URS_2025_02/460911122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</si>
  <si>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</si>
  <si>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</si>
  <si>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60</t>
  </si>
  <si>
    <t>https://podminky.urs.cz/item/CS_URS_2025_02/460161142</t>
  </si>
  <si>
    <t>31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</si>
  <si>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</si>
  <si>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</si>
  <si>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62</t>
  </si>
  <si>
    <t>https://podminky.urs.cz/item/CS_URS_2025_02/460431152</t>
  </si>
  <si>
    <t>468011143</t>
  </si>
  <si>
    <t>Odstranění podkladů nebo krytů komunikací včetně rozpojení na kusy a zarovnání styčné spáry ze živice, tloušťky přes 10 do 15 cm</t>
  </si>
  <si>
    <t>https://podminky.urs.cz/item/CS_URS_2025_02/468011143</t>
  </si>
  <si>
    <t>33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</si>
  <si>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</si>
  <si>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</si>
  <si>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66</t>
  </si>
  <si>
    <t>https://podminky.urs.cz/item/CS_URS_2025_02/460161312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</si>
  <si>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</si>
  <si>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</si>
  <si>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68</t>
  </si>
  <si>
    <t>https://podminky.urs.cz/item/CS_URS_2025_02/460431332</t>
  </si>
  <si>
    <t>35</t>
  </si>
  <si>
    <t>460871131</t>
  </si>
  <si>
    <t>Podklad vozovek a chodníků včetně rozprostření a úpravy ze štěrkopísku, včetně zhutnění, tloušťky do 5 cm</t>
  </si>
  <si>
    <t>70</t>
  </si>
  <si>
    <t>https://podminky.urs.cz/item/CS_URS_2025_02/460871131</t>
  </si>
  <si>
    <t>Poznámka k položce:_x000d_
Poznámka k položce: Poznámka k položce: Chodník DL a ZD</t>
  </si>
  <si>
    <t>460871151</t>
  </si>
  <si>
    <t>Podklad vozovek a chodníků včetně rozprostření a úpravy z kameniva drceného, včetně zhutnění, tloušťky do 10 cm</t>
  </si>
  <si>
    <t>72</t>
  </si>
  <si>
    <t>https://podminky.urs.cz/item/CS_URS_2025_02/460871151</t>
  </si>
  <si>
    <t>Poznámka k položce:_x000d_
Poznámka k položce: Poznámka k položce: Chodník a komunikace</t>
  </si>
  <si>
    <t>37</t>
  </si>
  <si>
    <t>460871153</t>
  </si>
  <si>
    <t>Podklad vozovek a chodníků včetně rozprostření a úpravy z kameniva drceného, včetně zhutnění, tloušťky přes 15 do 20 cm</t>
  </si>
  <si>
    <t>74</t>
  </si>
  <si>
    <t>https://podminky.urs.cz/item/CS_URS_2025_02/460871153</t>
  </si>
  <si>
    <t>Poznámka k položce:_x000d_
Poznámka k položce: Poznámka k položce: komunikace ASF, DL a ZD</t>
  </si>
  <si>
    <t>460881222</t>
  </si>
  <si>
    <t>Kryt vozovek a chodníků z asfaltového betonu vrstva obrusná, tloušťky 4 cm</t>
  </si>
  <si>
    <t>76</t>
  </si>
  <si>
    <t>https://podminky.urs.cz/item/CS_URS_2025_02/460881222</t>
  </si>
  <si>
    <t>Poznámka k položce:_x000d_
Poznámka k položce: Poznámka k položce: Chodník asfalt, komunikace asfalt</t>
  </si>
  <si>
    <t>39</t>
  </si>
  <si>
    <t>565175103</t>
  </si>
  <si>
    <t>Asfaltový beton vrstva podkladní ACP 16 z nemodifikovaného asfaltu s rozprostřením a zhutněním ACP 16 S v pruhu šířky do 1,5 m, po zhutnění tl. 120 mm</t>
  </si>
  <si>
    <t>78</t>
  </si>
  <si>
    <t>https://podminky.urs.cz/item/CS_URS_2025_02/565175103</t>
  </si>
  <si>
    <t>Poznámka k položce:_x000d_
Poznámka k položce: Poznámka k položce: Komunikace asfalt</t>
  </si>
  <si>
    <t>460881214</t>
  </si>
  <si>
    <t>Kryt vozovek a chodníků z asfaltového betonu vrstva ložní, tloušťky 7 cm</t>
  </si>
  <si>
    <t>80</t>
  </si>
  <si>
    <t>https://podminky.urs.cz/item/CS_URS_2025_02/460881214</t>
  </si>
  <si>
    <t>41</t>
  </si>
  <si>
    <t>460881612</t>
  </si>
  <si>
    <t>Kryt vozovek a chodníků kladení dlažby (materiál ve specifikaci) včetně spárování, do lože z kameniva těženého z dlaždic betonových tvarovaných nebo zámkových</t>
  </si>
  <si>
    <t>82</t>
  </si>
  <si>
    <t>https://podminky.urs.cz/item/CS_URS_2025_02/460881612</t>
  </si>
  <si>
    <t>Poznámka k položce:_x000d_
Poznámka k položce: Poznámka k položce: Komunikace ZD, chodník ZD</t>
  </si>
  <si>
    <t>59245090</t>
  </si>
  <si>
    <t>dlažba zámková betonová profilová 230x140mm tl 80mm přírodní</t>
  </si>
  <si>
    <t>84</t>
  </si>
  <si>
    <t>43</t>
  </si>
  <si>
    <t>468031221</t>
  </si>
  <si>
    <t>Vytrhání obrub s odkopáním horniny a lože, s odhozením nebo naložením na dopravní prostředek stojatých silničních</t>
  </si>
  <si>
    <t>86</t>
  </si>
  <si>
    <t>https://podminky.urs.cz/item/CS_URS_2025_02/468031221</t>
  </si>
  <si>
    <t>460891221</t>
  </si>
  <si>
    <t>Osazení obrubníku se zřízením lože, s vyplněním a zatřením spár betonového silničního stojatého, do lože z betonu prostého</t>
  </si>
  <si>
    <t>88</t>
  </si>
  <si>
    <t>https://podminky.urs.cz/item/CS_URS_2025_02/460891221</t>
  </si>
  <si>
    <t>Poznámka k položce:_x000d_
Poznámka k položce: Poznámka k položce: Přechody komunikací</t>
  </si>
  <si>
    <t>45</t>
  </si>
  <si>
    <t>59217026</t>
  </si>
  <si>
    <t>obrubník silniční betonový 500x150x250mm</t>
  </si>
  <si>
    <t>90</t>
  </si>
  <si>
    <t>468031211</t>
  </si>
  <si>
    <t>Vytrhání obrub s odkopáním horniny a lože, s odhozením nebo naložením na dopravní prostředek stojatých chodníkových</t>
  </si>
  <si>
    <t>92</t>
  </si>
  <si>
    <t>https://podminky.urs.cz/item/CS_URS_2025_02/468031211</t>
  </si>
  <si>
    <t>47</t>
  </si>
  <si>
    <t>460893111</t>
  </si>
  <si>
    <t>Osazení obrubníku se zřízením lože, s vyplněním a zatřením spár betonového zahradního do lože z betonu prostého</t>
  </si>
  <si>
    <t>94</t>
  </si>
  <si>
    <t>https://podminky.urs.cz/item/CS_URS_2025_02/460893111</t>
  </si>
  <si>
    <t>Poznámka k položce:_x000d_
Poznámka k položce: Poznámka k položce: Přechod chodníků</t>
  </si>
  <si>
    <t>59217011</t>
  </si>
  <si>
    <t>obrubník zahradní betonový 500x50x200mm</t>
  </si>
  <si>
    <t>96</t>
  </si>
  <si>
    <t>49</t>
  </si>
  <si>
    <t>468041122</t>
  </si>
  <si>
    <t>Řezání spár v podkladu nebo krytu živičném, tloušťky přes 5 do 10 cm</t>
  </si>
  <si>
    <t>98</t>
  </si>
  <si>
    <t>https://podminky.urs.cz/item/CS_URS_2025_02/468041122</t>
  </si>
  <si>
    <t>Poznámka k položce:_x000d_
Poznámka k položce: Poznámka k položce: chodník ASF, BET (řezy)</t>
  </si>
  <si>
    <t>468041123</t>
  </si>
  <si>
    <t>Řezání spár v podkladu nebo krytu živičném, tloušťky přes 10 do 15 cm</t>
  </si>
  <si>
    <t>100</t>
  </si>
  <si>
    <t>https://podminky.urs.cz/item/CS_URS_2025_02/468041123</t>
  </si>
  <si>
    <t>Poznámka k položce:_x000d_
Poznámka k položce: Poznámka k položce: komunikace ASF (řezy)</t>
  </si>
  <si>
    <t>51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</si>
  <si>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</si>
  <si>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</si>
  <si>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102</t>
  </si>
  <si>
    <t>https://podminky.urs.cz/item/CS_URS_2025_02/919732211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</si>
  <si>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</si>
  <si>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</si>
  <si>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104</t>
  </si>
  <si>
    <t>https://podminky.urs.cz/item/CS_URS_2025_02/460131113</t>
  </si>
  <si>
    <t>53</t>
  </si>
  <si>
    <t>174111101</t>
  </si>
  <si>
    <t>Zásyp sypaninou z jakékoliv horniny ručně s uložením výkopku ve vrstvách se zhutněním jam, šachet, rýh nebo kolem objektů v těchto vykopávkách</t>
  </si>
  <si>
    <t>106</t>
  </si>
  <si>
    <t>https://podminky.urs.cz/item/CS_URS_2025_02/174111101</t>
  </si>
  <si>
    <t>460341111</t>
  </si>
  <si>
    <t>Vodorovné přemístění (odvoz) horniny dopravními prostředky včetně složení, bez naložení a rozprostření jakékoliv třídy, na vzdálenost do 50 m</t>
  </si>
  <si>
    <t>108</t>
  </si>
  <si>
    <t>https://podminky.urs.cz/item/CS_URS_2025_02/460341111</t>
  </si>
  <si>
    <t>Poznámka k položce:_x000d_
Poznámka k položce: Poznámka k položce: Odvoz suti1 km</t>
  </si>
  <si>
    <t>55</t>
  </si>
  <si>
    <t>460341112</t>
  </si>
  <si>
    <t>Vodorovné přemístění (odvoz) horniny dopravními prostředky včetně složení, bez naložení a rozprostření jakékoliv třídy, na vzdálenost přes 50 do 500 m</t>
  </si>
  <si>
    <t>110</t>
  </si>
  <si>
    <t>https://podminky.urs.cz/item/CS_URS_2025_02/460341112</t>
  </si>
  <si>
    <t>469972212</t>
  </si>
  <si>
    <t>Odvoz suti nebo vybouraných hmot bez naložení, se složením a hrubým urovnáním vybouraných hmot do 1 km</t>
  </si>
  <si>
    <t>112</t>
  </si>
  <si>
    <t>https://podminky.urs.cz/item/CS_URS_2025_02/469972212</t>
  </si>
  <si>
    <t>57</t>
  </si>
  <si>
    <t>469972122</t>
  </si>
  <si>
    <t>Odvoz suti nebo vybouraných hmot bez naložení, se složením a hrubým urovnáním suti Příplatek k ceně za každý další i započatý 1 km</t>
  </si>
  <si>
    <t>114</t>
  </si>
  <si>
    <t>https://podminky.urs.cz/item/CS_URS_2025_02/469972122</t>
  </si>
  <si>
    <t>Poznámka k položce:_x000d_
Poznámka k položce: Poznámka k položce: Odvoz suti nad 1 km (tuny * (vzdálenost km na skládku - 1 km))</t>
  </si>
  <si>
    <t>460242211</t>
  </si>
  <si>
    <t>Provizorní zajištění inženýrských sítí ve výkopech kabelů při křížení</t>
  </si>
  <si>
    <t>116</t>
  </si>
  <si>
    <t>https://podminky.urs.cz/item/CS_URS_2025_02/460242211</t>
  </si>
  <si>
    <t>59</t>
  </si>
  <si>
    <t>469973120</t>
  </si>
  <si>
    <t>Poplatek za uložení stavebního odpadu (skládkovné) na recyklační skládce z prostého betonu zatříděného do Katalogu odpadů pod kódem 17 01 01</t>
  </si>
  <si>
    <t>118</t>
  </si>
  <si>
    <t>https://podminky.urs.cz/item/CS_URS_2025_02/469973120</t>
  </si>
  <si>
    <t>469973125</t>
  </si>
  <si>
    <t>Poplatek za uložení stavebního odpadu (skládkovné) na recyklační skládce asfaltového bez obsahu dehtu zatříděného do Katalogu odpadů pod kódem 17 03 02</t>
  </si>
  <si>
    <t>120</t>
  </si>
  <si>
    <t>https://podminky.urs.cz/item/CS_URS_2025_02/469973125</t>
  </si>
  <si>
    <t>61</t>
  </si>
  <si>
    <t>171201221</t>
  </si>
  <si>
    <t>Poplatek za uložení stavebního odpadu na skládce (skládkovné) zeminy a kamení zatříděného do Katalogu odpadů pod kódem 17 05 04</t>
  </si>
  <si>
    <t>122</t>
  </si>
  <si>
    <t>https://podminky.urs.cz/item/CS_URS_2025_02/171201221</t>
  </si>
  <si>
    <t>171201231</t>
  </si>
  <si>
    <t>Poplatek za uložení stavebního odpadu na recyklační skládce (skládkovné) zeminy a kamení zatříděného do Katalogu odpadů pod kódem 17 05 04</t>
  </si>
  <si>
    <t>124</t>
  </si>
  <si>
    <t>https://podminky.urs.cz/item/CS_URS_2025_02/171201231</t>
  </si>
  <si>
    <t>63</t>
  </si>
  <si>
    <t>460281111</t>
  </si>
  <si>
    <t>Pažení výkopů příložné plné rýh kabelových, hloubky do 2 m</t>
  </si>
  <si>
    <t>126</t>
  </si>
  <si>
    <t>https://podminky.urs.cz/item/CS_URS_2025_02/460281111</t>
  </si>
  <si>
    <t>460281114</t>
  </si>
  <si>
    <t>Pažení výkopů rozepření stěn rýh nebo jam</t>
  </si>
  <si>
    <t>128</t>
  </si>
  <si>
    <t>https://podminky.urs.cz/item/CS_URS_2025_02/460281114</t>
  </si>
  <si>
    <t>65</t>
  </si>
  <si>
    <t>460281121</t>
  </si>
  <si>
    <t>Pažení výkopů odstranění pažení příložného plného rýh kabelových, hloubky do 2 m</t>
  </si>
  <si>
    <t>130</t>
  </si>
  <si>
    <t>https://podminky.urs.cz/item/CS_URS_2025_02/460281121</t>
  </si>
  <si>
    <t>460281124</t>
  </si>
  <si>
    <t>Pažení výkopů odstranění rozepření stěn rýh nebo jam</t>
  </si>
  <si>
    <t>132</t>
  </si>
  <si>
    <t>https://podminky.urs.cz/item/CS_URS_2025_02/460281124</t>
  </si>
  <si>
    <t>67</t>
  </si>
  <si>
    <t>460061121</t>
  </si>
  <si>
    <t>Zabezpečení výkopu a objektů přechodová lávka délky do 2 m včetně zábradlí zřízení</t>
  </si>
  <si>
    <t>134</t>
  </si>
  <si>
    <t>https://podminky.urs.cz/item/CS_URS_2025_02/460061121</t>
  </si>
  <si>
    <t>460061122</t>
  </si>
  <si>
    <t>Zabezpečení výkopu a objektů přechodová lávka délky do 2 m včetně zábradlí odstranění</t>
  </si>
  <si>
    <t>136</t>
  </si>
  <si>
    <t>https://podminky.urs.cz/item/CS_URS_2025_02/460061122</t>
  </si>
  <si>
    <t>69</t>
  </si>
  <si>
    <t>460061141</t>
  </si>
  <si>
    <t>Zabezpečení výkopu a objektů ocelové mobilní oplocení výšky do 1,5 m zřízení</t>
  </si>
  <si>
    <t>138</t>
  </si>
  <si>
    <t>https://podminky.urs.cz/item/CS_URS_2025_02/460061141</t>
  </si>
  <si>
    <t>460061142</t>
  </si>
  <si>
    <t>Zabezpečení výkopu a objektů ocelové mobilní oplocení výšky do 1,5 m odstranění</t>
  </si>
  <si>
    <t>140</t>
  </si>
  <si>
    <t>https://podminky.urs.cz/item/CS_URS_2025_02/460061142</t>
  </si>
  <si>
    <t>71</t>
  </si>
  <si>
    <t>460061171</t>
  </si>
  <si>
    <t>Zabezpečení výkopu a objektů výstražná páska včetně dodávky materiálu zřízení a odstranění</t>
  </si>
  <si>
    <t>142</t>
  </si>
  <si>
    <t>https://podminky.urs.cz/item/CS_URS_2025_02/460061171</t>
  </si>
  <si>
    <t>043154000</t>
  </si>
  <si>
    <t>Zkoušky hutnicí</t>
  </si>
  <si>
    <t>…</t>
  </si>
  <si>
    <t>144</t>
  </si>
  <si>
    <t>https://podminky.urs.cz/item/CS_URS_2025_02/043154000</t>
  </si>
  <si>
    <t>N00</t>
  </si>
  <si>
    <t>Ostatní náklady</t>
  </si>
  <si>
    <t>N01</t>
  </si>
  <si>
    <t>Technologická část</t>
  </si>
  <si>
    <t>73</t>
  </si>
  <si>
    <t>R0301002</t>
  </si>
  <si>
    <t>pokládka svazku zodolněných MT do výkopu</t>
  </si>
  <si>
    <t>262144</t>
  </si>
  <si>
    <t>146</t>
  </si>
  <si>
    <t>34571838</t>
  </si>
  <si>
    <t>mikrotrubička HDPE zemní zodolněná ve svazku 7x D 12/8mm</t>
  </si>
  <si>
    <t>148</t>
  </si>
  <si>
    <t>75</t>
  </si>
  <si>
    <t>R0301003</t>
  </si>
  <si>
    <t>pokládka trubky HDPE 40/33 do výkopu</t>
  </si>
  <si>
    <t>150</t>
  </si>
  <si>
    <t>34571802</t>
  </si>
  <si>
    <t>chránička optického kabelu HDPE jednoplášťová bezhalogenová D 40/33mm</t>
  </si>
  <si>
    <t>152</t>
  </si>
  <si>
    <t>77</t>
  </si>
  <si>
    <t>R0301004</t>
  </si>
  <si>
    <t>příplatek za zatažení prvků do chráničky</t>
  </si>
  <si>
    <t>154</t>
  </si>
  <si>
    <t>R0301005</t>
  </si>
  <si>
    <t>montáž spojky MT vč. pojistky</t>
  </si>
  <si>
    <t>156</t>
  </si>
  <si>
    <t>79</t>
  </si>
  <si>
    <t>34571886</t>
  </si>
  <si>
    <t>spojka mikrotrubiček přímá průhledná plynotěsně utěsňující utažením pro vnější průměr trubičky D 12mm</t>
  </si>
  <si>
    <t>158</t>
  </si>
  <si>
    <t>R0301006</t>
  </si>
  <si>
    <t>montáž koncovky MT vč. pojistky</t>
  </si>
  <si>
    <t>160</t>
  </si>
  <si>
    <t>81</t>
  </si>
  <si>
    <t>34571870</t>
  </si>
  <si>
    <t>koncovka trubičky D vodotěsně utěsňující včetně pojistky proti vytržení pro vnější průměr trubičky D 12mm</t>
  </si>
  <si>
    <t>162</t>
  </si>
  <si>
    <t>R0301007</t>
  </si>
  <si>
    <t>montáž spojky na trubku HDPE d40</t>
  </si>
  <si>
    <t>164</t>
  </si>
  <si>
    <t>83</t>
  </si>
  <si>
    <t>34571809</t>
  </si>
  <si>
    <t>spojka šroubovací pro chráničky optického kabelu D 40mm</t>
  </si>
  <si>
    <t>166</t>
  </si>
  <si>
    <t>R0301008</t>
  </si>
  <si>
    <t>montáž koncovky na trubku HDPE d40</t>
  </si>
  <si>
    <t>168</t>
  </si>
  <si>
    <t>85</t>
  </si>
  <si>
    <t>34571814</t>
  </si>
  <si>
    <t>koncovka pro chráničky optického kabelu D 40mm</t>
  </si>
  <si>
    <t>170</t>
  </si>
  <si>
    <t>34571814R</t>
  </si>
  <si>
    <t>koncovka pro chráničky optického kabelu D 40mm s ventilkem</t>
  </si>
  <si>
    <t>172</t>
  </si>
  <si>
    <t>87</t>
  </si>
  <si>
    <t>R0301011</t>
  </si>
  <si>
    <t>kalibrace a tlaková zkouška nové MT</t>
  </si>
  <si>
    <t>174</t>
  </si>
  <si>
    <t>R0301012</t>
  </si>
  <si>
    <t>kalibrace a tlaková zkouška nové trubky HDPE 40/33</t>
  </si>
  <si>
    <t>176</t>
  </si>
  <si>
    <t>89</t>
  </si>
  <si>
    <t>R0301014</t>
  </si>
  <si>
    <t>práce ve stávající kabelové komoře / šachtě kolektoru - vyhlednání, otevření / zavření, vyčištění</t>
  </si>
  <si>
    <t>178</t>
  </si>
  <si>
    <t>R0301015</t>
  </si>
  <si>
    <t>drobný čistící a montážní materiál</t>
  </si>
  <si>
    <t>Kč</t>
  </si>
  <si>
    <t>180</t>
  </si>
  <si>
    <t>Poznámka k položce:_x000d_
Poznámka k položce: Poznámka k položce: 2% z dodávky materiálu</t>
  </si>
  <si>
    <t>VRN</t>
  </si>
  <si>
    <t>Vedlejší rozpočtové náklady</t>
  </si>
  <si>
    <t>VRN9</t>
  </si>
  <si>
    <t xml:space="preserve">Průzkumné, zeměměřičské a projektové práce   </t>
  </si>
  <si>
    <t>91</t>
  </si>
  <si>
    <t>460010024</t>
  </si>
  <si>
    <t>Vytyčení trasy vedení kabelového (podzemního) v zastavěném prostoru</t>
  </si>
  <si>
    <t>km</t>
  </si>
  <si>
    <t>182</t>
  </si>
  <si>
    <t>https://podminky.urs.cz/item/CS_URS_2025_02/460010024</t>
  </si>
  <si>
    <t>Poznámka k položce:_x000d_
Poznámka k položce: Poznámka k položce: Vytýčení nové trasy výkopů</t>
  </si>
  <si>
    <t>460010025</t>
  </si>
  <si>
    <t>Vytyčení trasy inženýrských sítí v zastavěném prostoru</t>
  </si>
  <si>
    <t>184</t>
  </si>
  <si>
    <t>https://podminky.urs.cz/item/CS_URS_2025_02/460010025</t>
  </si>
  <si>
    <t>Poznámka k položce:_x000d_
Poznámka k položce: Poznámka k položce: Vytýčení stávajících inženýrských sítí (voda, plyn, …)</t>
  </si>
  <si>
    <t>93</t>
  </si>
  <si>
    <t>012154000</t>
  </si>
  <si>
    <t>Vytyčení hranice pozemku</t>
  </si>
  <si>
    <t>186</t>
  </si>
  <si>
    <t>https://podminky.urs.cz/item/CS_URS_2025_02/012154000</t>
  </si>
  <si>
    <t>Poznámka k položce:_x000d_
Poznámka k položce: Poznámka k položce: Vytýčení hranic pozemků v trase výkopů</t>
  </si>
  <si>
    <t>012164000</t>
  </si>
  <si>
    <t>Vytyčení a zaměření inženýrských sítí</t>
  </si>
  <si>
    <t>188</t>
  </si>
  <si>
    <t>https://podminky.urs.cz/item/CS_URS_2025_02/012164000</t>
  </si>
  <si>
    <t>R5000001</t>
  </si>
  <si>
    <t>Inženýrské činnosti (inženýring, koordinace, dohled stavbyvedoucího, správní poplatky, zajištění DIR + DIO, zajištění BOZP)</t>
  </si>
  <si>
    <t>kpl</t>
  </si>
  <si>
    <t>1024</t>
  </si>
  <si>
    <t>1763223986</t>
  </si>
  <si>
    <t>115</t>
  </si>
  <si>
    <t>R5000002</t>
  </si>
  <si>
    <t>ostatní náklady (doprava materiálu, osob a techniky, vypracování dokumentace skutečného provedení vč. zanesení do SW, geodetické zaměření, zajištění vkladových smluv služebnosti vč. vkladu do KN, poplatky za zábory, archeologický dohled)</t>
  </si>
  <si>
    <t>621925606</t>
  </si>
  <si>
    <t>D5</t>
  </si>
  <si>
    <t xml:space="preserve">Ostatní náklady   </t>
  </si>
  <si>
    <t>OST</t>
  </si>
  <si>
    <t>Náklady vyvolané investicí</t>
  </si>
  <si>
    <t>95</t>
  </si>
  <si>
    <t>190</t>
  </si>
  <si>
    <t>192</t>
  </si>
  <si>
    <t>97</t>
  </si>
  <si>
    <t>194</t>
  </si>
  <si>
    <t>196</t>
  </si>
  <si>
    <t>99</t>
  </si>
  <si>
    <t>198</t>
  </si>
  <si>
    <t>200</t>
  </si>
  <si>
    <t>101</t>
  </si>
  <si>
    <t>202</t>
  </si>
  <si>
    <t>204</t>
  </si>
  <si>
    <t>103</t>
  </si>
  <si>
    <t>206</t>
  </si>
  <si>
    <t>208</t>
  </si>
  <si>
    <t>Poznámka k položce:_x000d_
Poznámka k položce: Poznámka k položce: Spotřeba: 38 kus/m2</t>
  </si>
  <si>
    <t>105</t>
  </si>
  <si>
    <t>210</t>
  </si>
  <si>
    <t>212</t>
  </si>
  <si>
    <t>107</t>
  </si>
  <si>
    <t>214</t>
  </si>
  <si>
    <t>216</t>
  </si>
  <si>
    <t>109</t>
  </si>
  <si>
    <t>218</t>
  </si>
  <si>
    <t>220</t>
  </si>
  <si>
    <t>111</t>
  </si>
  <si>
    <t>222</t>
  </si>
  <si>
    <t>184818232</t>
  </si>
  <si>
    <t>Ochrana kmene bedněním před poškozením stavebním provozem zřízení včetně odstranění výšky bednění do 2 m průměru kmene přes 300 do 500 mm</t>
  </si>
  <si>
    <t>224</t>
  </si>
  <si>
    <t>https://podminky.urs.cz/item/CS_URS_2025_02/184818232</t>
  </si>
  <si>
    <t>113</t>
  </si>
  <si>
    <t>R0501001</t>
  </si>
  <si>
    <t>Dendrologické úpravy stromů a keřů, výsadba poškozených keřů</t>
  </si>
  <si>
    <t>226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</si>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</sst>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60661412" TargetMode="External" /><Relationship Id="rId2" Type="http://schemas.openxmlformats.org/officeDocument/2006/relationships/hyperlink" Target="https://podminky.urs.cz/item/CS_URS_2025_02/460671112" TargetMode="External" /><Relationship Id="rId3" Type="http://schemas.openxmlformats.org/officeDocument/2006/relationships/hyperlink" Target="https://podminky.urs.cz/item/CS_URS_2025_02/460791214" TargetMode="External" /><Relationship Id="rId4" Type="http://schemas.openxmlformats.org/officeDocument/2006/relationships/hyperlink" Target="https://podminky.urs.cz/item/CS_URS_2025_02/460751111" TargetMode="External" /><Relationship Id="rId5" Type="http://schemas.openxmlformats.org/officeDocument/2006/relationships/hyperlink" Target="https://podminky.urs.cz/item/CS_URS_2025_02/460821111" TargetMode="External" /><Relationship Id="rId6" Type="http://schemas.openxmlformats.org/officeDocument/2006/relationships/hyperlink" Target="https://podminky.urs.cz/item/CS_URS_2025_02/460581131" TargetMode="External" /><Relationship Id="rId7" Type="http://schemas.openxmlformats.org/officeDocument/2006/relationships/hyperlink" Target="https://podminky.urs.cz/item/CS_URS_2025_02/181411131" TargetMode="External" /><Relationship Id="rId8" Type="http://schemas.openxmlformats.org/officeDocument/2006/relationships/hyperlink" Target="https://podminky.urs.cz/item/CS_URS_2025_02/451541111" TargetMode="External" /><Relationship Id="rId9" Type="http://schemas.openxmlformats.org/officeDocument/2006/relationships/hyperlink" Target="https://podminky.urs.cz/item/CS_URS_2025_02/212752101" TargetMode="External" /><Relationship Id="rId10" Type="http://schemas.openxmlformats.org/officeDocument/2006/relationships/hyperlink" Target="https://podminky.urs.cz/item/CS_URS_2025_02/460841152" TargetMode="External" /><Relationship Id="rId11" Type="http://schemas.openxmlformats.org/officeDocument/2006/relationships/hyperlink" Target="https://podminky.urs.cz/item/CS_URS_2025_02/210890001" TargetMode="External" /><Relationship Id="rId12" Type="http://schemas.openxmlformats.org/officeDocument/2006/relationships/hyperlink" Target="https://podminky.urs.cz/item/CS_URS_2025_02/460030011" TargetMode="External" /><Relationship Id="rId13" Type="http://schemas.openxmlformats.org/officeDocument/2006/relationships/hyperlink" Target="https://podminky.urs.cz/item/CS_URS_2025_02/460161172" TargetMode="External" /><Relationship Id="rId14" Type="http://schemas.openxmlformats.org/officeDocument/2006/relationships/hyperlink" Target="https://podminky.urs.cz/item/CS_URS_2025_02/460431182" TargetMode="External" /><Relationship Id="rId15" Type="http://schemas.openxmlformats.org/officeDocument/2006/relationships/hyperlink" Target="https://podminky.urs.cz/item/CS_URS_2025_02/460581121" TargetMode="External" /><Relationship Id="rId16" Type="http://schemas.openxmlformats.org/officeDocument/2006/relationships/hyperlink" Target="https://podminky.urs.cz/item/CS_URS_2025_02/468011141" TargetMode="External" /><Relationship Id="rId17" Type="http://schemas.openxmlformats.org/officeDocument/2006/relationships/hyperlink" Target="https://podminky.urs.cz/item/CS_URS_2025_02/468021221" TargetMode="External" /><Relationship Id="rId18" Type="http://schemas.openxmlformats.org/officeDocument/2006/relationships/hyperlink" Target="https://podminky.urs.cz/item/CS_URS_2025_02/460911122" TargetMode="External" /><Relationship Id="rId19" Type="http://schemas.openxmlformats.org/officeDocument/2006/relationships/hyperlink" Target="https://podminky.urs.cz/item/CS_URS_2025_02/460161142" TargetMode="External" /><Relationship Id="rId20" Type="http://schemas.openxmlformats.org/officeDocument/2006/relationships/hyperlink" Target="https://podminky.urs.cz/item/CS_URS_2025_02/460431152" TargetMode="External" /><Relationship Id="rId21" Type="http://schemas.openxmlformats.org/officeDocument/2006/relationships/hyperlink" Target="https://podminky.urs.cz/item/CS_URS_2025_02/468011143" TargetMode="External" /><Relationship Id="rId22" Type="http://schemas.openxmlformats.org/officeDocument/2006/relationships/hyperlink" Target="https://podminky.urs.cz/item/CS_URS_2025_02/460161312" TargetMode="External" /><Relationship Id="rId23" Type="http://schemas.openxmlformats.org/officeDocument/2006/relationships/hyperlink" Target="https://podminky.urs.cz/item/CS_URS_2025_02/460431332" TargetMode="External" /><Relationship Id="rId24" Type="http://schemas.openxmlformats.org/officeDocument/2006/relationships/hyperlink" Target="https://podminky.urs.cz/item/CS_URS_2025_02/460871131" TargetMode="External" /><Relationship Id="rId25" Type="http://schemas.openxmlformats.org/officeDocument/2006/relationships/hyperlink" Target="https://podminky.urs.cz/item/CS_URS_2025_02/460871151" TargetMode="External" /><Relationship Id="rId26" Type="http://schemas.openxmlformats.org/officeDocument/2006/relationships/hyperlink" Target="https://podminky.urs.cz/item/CS_URS_2025_02/460871153" TargetMode="External" /><Relationship Id="rId27" Type="http://schemas.openxmlformats.org/officeDocument/2006/relationships/hyperlink" Target="https://podminky.urs.cz/item/CS_URS_2025_02/460881222" TargetMode="External" /><Relationship Id="rId28" Type="http://schemas.openxmlformats.org/officeDocument/2006/relationships/hyperlink" Target="https://podminky.urs.cz/item/CS_URS_2025_02/565175103" TargetMode="External" /><Relationship Id="rId29" Type="http://schemas.openxmlformats.org/officeDocument/2006/relationships/hyperlink" Target="https://podminky.urs.cz/item/CS_URS_2025_02/460881214" TargetMode="External" /><Relationship Id="rId30" Type="http://schemas.openxmlformats.org/officeDocument/2006/relationships/hyperlink" Target="https://podminky.urs.cz/item/CS_URS_2025_02/460881612" TargetMode="External" /><Relationship Id="rId31" Type="http://schemas.openxmlformats.org/officeDocument/2006/relationships/hyperlink" Target="https://podminky.urs.cz/item/CS_URS_2025_02/468031221" TargetMode="External" /><Relationship Id="rId32" Type="http://schemas.openxmlformats.org/officeDocument/2006/relationships/hyperlink" Target="https://podminky.urs.cz/item/CS_URS_2025_02/460891221" TargetMode="External" /><Relationship Id="rId33" Type="http://schemas.openxmlformats.org/officeDocument/2006/relationships/hyperlink" Target="https://podminky.urs.cz/item/CS_URS_2025_02/468031211" TargetMode="External" /><Relationship Id="rId34" Type="http://schemas.openxmlformats.org/officeDocument/2006/relationships/hyperlink" Target="https://podminky.urs.cz/item/CS_URS_2025_02/460893111" TargetMode="External" /><Relationship Id="rId35" Type="http://schemas.openxmlformats.org/officeDocument/2006/relationships/hyperlink" Target="https://podminky.urs.cz/item/CS_URS_2025_02/468041122" TargetMode="External" /><Relationship Id="rId36" Type="http://schemas.openxmlformats.org/officeDocument/2006/relationships/hyperlink" Target="https://podminky.urs.cz/item/CS_URS_2025_02/468041123" TargetMode="External" /><Relationship Id="rId37" Type="http://schemas.openxmlformats.org/officeDocument/2006/relationships/hyperlink" Target="https://podminky.urs.cz/item/CS_URS_2025_02/919732211" TargetMode="External" /><Relationship Id="rId38" Type="http://schemas.openxmlformats.org/officeDocument/2006/relationships/hyperlink" Target="https://podminky.urs.cz/item/CS_URS_2025_02/460131113" TargetMode="External" /><Relationship Id="rId39" Type="http://schemas.openxmlformats.org/officeDocument/2006/relationships/hyperlink" Target="https://podminky.urs.cz/item/CS_URS_2025_02/174111101" TargetMode="External" /><Relationship Id="rId40" Type="http://schemas.openxmlformats.org/officeDocument/2006/relationships/hyperlink" Target="https://podminky.urs.cz/item/CS_URS_2025_02/460341111" TargetMode="External" /><Relationship Id="rId41" Type="http://schemas.openxmlformats.org/officeDocument/2006/relationships/hyperlink" Target="https://podminky.urs.cz/item/CS_URS_2025_02/460341112" TargetMode="External" /><Relationship Id="rId42" Type="http://schemas.openxmlformats.org/officeDocument/2006/relationships/hyperlink" Target="https://podminky.urs.cz/item/CS_URS_2025_02/469972212" TargetMode="External" /><Relationship Id="rId43" Type="http://schemas.openxmlformats.org/officeDocument/2006/relationships/hyperlink" Target="https://podminky.urs.cz/item/CS_URS_2025_02/469972122" TargetMode="External" /><Relationship Id="rId44" Type="http://schemas.openxmlformats.org/officeDocument/2006/relationships/hyperlink" Target="https://podminky.urs.cz/item/CS_URS_2025_02/460242211" TargetMode="External" /><Relationship Id="rId45" Type="http://schemas.openxmlformats.org/officeDocument/2006/relationships/hyperlink" Target="https://podminky.urs.cz/item/CS_URS_2025_02/469973120" TargetMode="External" /><Relationship Id="rId46" Type="http://schemas.openxmlformats.org/officeDocument/2006/relationships/hyperlink" Target="https://podminky.urs.cz/item/CS_URS_2025_02/469973125" TargetMode="External" /><Relationship Id="rId47" Type="http://schemas.openxmlformats.org/officeDocument/2006/relationships/hyperlink" Target="https://podminky.urs.cz/item/CS_URS_2025_02/171201221" TargetMode="External" /><Relationship Id="rId48" Type="http://schemas.openxmlformats.org/officeDocument/2006/relationships/hyperlink" Target="https://podminky.urs.cz/item/CS_URS_2025_02/171201231" TargetMode="External" /><Relationship Id="rId49" Type="http://schemas.openxmlformats.org/officeDocument/2006/relationships/hyperlink" Target="https://podminky.urs.cz/item/CS_URS_2025_02/460281111" TargetMode="External" /><Relationship Id="rId50" Type="http://schemas.openxmlformats.org/officeDocument/2006/relationships/hyperlink" Target="https://podminky.urs.cz/item/CS_URS_2025_02/460281114" TargetMode="External" /><Relationship Id="rId51" Type="http://schemas.openxmlformats.org/officeDocument/2006/relationships/hyperlink" Target="https://podminky.urs.cz/item/CS_URS_2025_02/460281121" TargetMode="External" /><Relationship Id="rId52" Type="http://schemas.openxmlformats.org/officeDocument/2006/relationships/hyperlink" Target="https://podminky.urs.cz/item/CS_URS_2025_02/460281124" TargetMode="External" /><Relationship Id="rId53" Type="http://schemas.openxmlformats.org/officeDocument/2006/relationships/hyperlink" Target="https://podminky.urs.cz/item/CS_URS_2025_02/460061121" TargetMode="External" /><Relationship Id="rId54" Type="http://schemas.openxmlformats.org/officeDocument/2006/relationships/hyperlink" Target="https://podminky.urs.cz/item/CS_URS_2025_02/460061122" TargetMode="External" /><Relationship Id="rId55" Type="http://schemas.openxmlformats.org/officeDocument/2006/relationships/hyperlink" Target="https://podminky.urs.cz/item/CS_URS_2025_02/460061141" TargetMode="External" /><Relationship Id="rId56" Type="http://schemas.openxmlformats.org/officeDocument/2006/relationships/hyperlink" Target="https://podminky.urs.cz/item/CS_URS_2025_02/460061142" TargetMode="External" /><Relationship Id="rId57" Type="http://schemas.openxmlformats.org/officeDocument/2006/relationships/hyperlink" Target="https://podminky.urs.cz/item/CS_URS_2025_02/460061171" TargetMode="External" /><Relationship Id="rId58" Type="http://schemas.openxmlformats.org/officeDocument/2006/relationships/hyperlink" Target="https://podminky.urs.cz/item/CS_URS_2025_02/043154000" TargetMode="External" /><Relationship Id="rId59" Type="http://schemas.openxmlformats.org/officeDocument/2006/relationships/hyperlink" Target="https://podminky.urs.cz/item/CS_URS_2025_02/460010024" TargetMode="External" /><Relationship Id="rId60" Type="http://schemas.openxmlformats.org/officeDocument/2006/relationships/hyperlink" Target="https://podminky.urs.cz/item/CS_URS_2025_02/460010025" TargetMode="External" /><Relationship Id="rId61" Type="http://schemas.openxmlformats.org/officeDocument/2006/relationships/hyperlink" Target="https://podminky.urs.cz/item/CS_URS_2025_02/012154000" TargetMode="External" /><Relationship Id="rId62" Type="http://schemas.openxmlformats.org/officeDocument/2006/relationships/hyperlink" Target="https://podminky.urs.cz/item/CS_URS_2025_02/012164000" TargetMode="External" /><Relationship Id="rId63" Type="http://schemas.openxmlformats.org/officeDocument/2006/relationships/hyperlink" Target="https://podminky.urs.cz/item/CS_URS_2025_02/468011141" TargetMode="External" /><Relationship Id="rId64" Type="http://schemas.openxmlformats.org/officeDocument/2006/relationships/hyperlink" Target="https://podminky.urs.cz/item/CS_URS_2025_02/468021221" TargetMode="External" /><Relationship Id="rId65" Type="http://schemas.openxmlformats.org/officeDocument/2006/relationships/hyperlink" Target="https://podminky.urs.cz/item/CS_URS_2025_02/460911122" TargetMode="External" /><Relationship Id="rId66" Type="http://schemas.openxmlformats.org/officeDocument/2006/relationships/hyperlink" Target="https://podminky.urs.cz/item/CS_URS_2025_02/468011143" TargetMode="External" /><Relationship Id="rId67" Type="http://schemas.openxmlformats.org/officeDocument/2006/relationships/hyperlink" Target="https://podminky.urs.cz/item/CS_URS_2025_02/460871131" TargetMode="External" /><Relationship Id="rId68" Type="http://schemas.openxmlformats.org/officeDocument/2006/relationships/hyperlink" Target="https://podminky.urs.cz/item/CS_URS_2025_02/460881222" TargetMode="External" /><Relationship Id="rId69" Type="http://schemas.openxmlformats.org/officeDocument/2006/relationships/hyperlink" Target="https://podminky.urs.cz/item/CS_URS_2025_02/565175103" TargetMode="External" /><Relationship Id="rId70" Type="http://schemas.openxmlformats.org/officeDocument/2006/relationships/hyperlink" Target="https://podminky.urs.cz/item/CS_URS_2025_02/460881214" TargetMode="External" /><Relationship Id="rId71" Type="http://schemas.openxmlformats.org/officeDocument/2006/relationships/hyperlink" Target="https://podminky.urs.cz/item/CS_URS_2025_02/460881612" TargetMode="External" /><Relationship Id="rId72" Type="http://schemas.openxmlformats.org/officeDocument/2006/relationships/hyperlink" Target="https://podminky.urs.cz/item/CS_URS_2025_02/468041122" TargetMode="External" /><Relationship Id="rId73" Type="http://schemas.openxmlformats.org/officeDocument/2006/relationships/hyperlink" Target="https://podminky.urs.cz/item/CS_URS_2025_02/468041123" TargetMode="External" /><Relationship Id="rId74" Type="http://schemas.openxmlformats.org/officeDocument/2006/relationships/hyperlink" Target="https://podminky.urs.cz/item/CS_URS_2025_02/919732211" TargetMode="External" /><Relationship Id="rId75" Type="http://schemas.openxmlformats.org/officeDocument/2006/relationships/hyperlink" Target="https://podminky.urs.cz/item/CS_URS_2025_02/469972212" TargetMode="External" /><Relationship Id="rId76" Type="http://schemas.openxmlformats.org/officeDocument/2006/relationships/hyperlink" Target="https://podminky.urs.cz/item/CS_URS_2025_02/469972122" TargetMode="External" /><Relationship Id="rId77" Type="http://schemas.openxmlformats.org/officeDocument/2006/relationships/hyperlink" Target="https://podminky.urs.cz/item/CS_URS_2025_02/469973120" TargetMode="External" /><Relationship Id="rId78" Type="http://schemas.openxmlformats.org/officeDocument/2006/relationships/hyperlink" Target="https://podminky.urs.cz/item/CS_URS_2025_02/469973125" TargetMode="External" /><Relationship Id="rId79" Type="http://schemas.openxmlformats.org/officeDocument/2006/relationships/hyperlink" Target="https://podminky.urs.cz/item/CS_URS_2025_02/184818232" TargetMode="External" /><Relationship Id="rId8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4-988-UnL-ochtr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Optické propojení Městské sady, Ústí nad Labem, posílení stávající trasy - ochranné trubky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13. 10. 2025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ProtelPro, spol. s 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Miloslav Žatecký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'OCHR-TRUBKY - Optické pro...'!J30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'OCHR-TRUBKY - Optické pro...'!P90</f>
        <v>0</v>
      </c>
      <c r="AV55" s="119">
        <f>'OCHR-TRUBKY - Optické pro...'!J33</f>
        <v>0</v>
      </c>
      <c r="AW55" s="119">
        <f>'OCHR-TRUBKY - Optické pro...'!J34</f>
        <v>0</v>
      </c>
      <c r="AX55" s="119">
        <f>'OCHR-TRUBKY - Optické pro...'!J35</f>
        <v>0</v>
      </c>
      <c r="AY55" s="119">
        <f>'OCHR-TRUBKY - Optické pro...'!J36</f>
        <v>0</v>
      </c>
      <c r="AZ55" s="119">
        <f>'OCHR-TRUBKY - Optické pro...'!F33</f>
        <v>0</v>
      </c>
      <c r="BA55" s="119">
        <f>'OCHR-TRUBKY - Optické pro...'!F34</f>
        <v>0</v>
      </c>
      <c r="BB55" s="119">
        <f>'OCHR-TRUBKY - Optické pro...'!F35</f>
        <v>0</v>
      </c>
      <c r="BC55" s="119">
        <f>'OCHR-TRUBKY - Optické pro...'!F36</f>
        <v>0</v>
      </c>
      <c r="BD55" s="121">
        <f>'OCHR-TRUBKY - Optické pro...'!F37</f>
        <v>0</v>
      </c>
      <c r="BE55" s="7"/>
      <c r="BT55" s="122" t="s">
        <v>83</v>
      </c>
      <c r="BV55" s="122" t="s">
        <v>78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khdmk7UVGszwVG0TS3rD4KsQPIzTUsxf2u7MuOsBuRGo08vBLuOcWynYtXfjAtptw70Xq4MI2f7kPRuNWVX85g==" hashValue="mqKbb3nPaP3ohKhfrW+q0FA5+lOztpIdMCdlL+J/FpQfdQ5jpnx5uHeuBd3pzqyQdgvGw5UBGbBMvA1Ye4R0I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OCHR-TRUBKY - Optické p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85</v>
      </c>
    </row>
    <row r="4" s="1" customFormat="1" ht="24.96" customHeight="1">
      <c r="B4" s="19"/>
      <c r="D4" s="125" t="s">
        <v>86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Optické propojení Městské sady, Ústí nad Labem, posílení stávající trasy - ochranné trubky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87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0" t="s">
        <v>88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13. 10. 2025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34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35</v>
      </c>
      <c r="F21" s="37"/>
      <c r="G21" s="37"/>
      <c r="H21" s="37"/>
      <c r="I21" s="127" t="s">
        <v>29</v>
      </c>
      <c r="J21" s="131" t="s">
        <v>36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38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39</v>
      </c>
      <c r="F24" s="37"/>
      <c r="G24" s="37"/>
      <c r="H24" s="37"/>
      <c r="I24" s="127" t="s">
        <v>29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3"/>
      <c r="B27" s="134"/>
      <c r="C27" s="133"/>
      <c r="D27" s="133"/>
      <c r="E27" s="135" t="s">
        <v>41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ROUND(J90,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ROUND((SUM(BE90:BE319)),  2)</f>
        <v>0</v>
      </c>
      <c r="G33" s="37"/>
      <c r="H33" s="37"/>
      <c r="I33" s="143">
        <v>0.20999999999999999</v>
      </c>
      <c r="J33" s="142">
        <f>ROUND(((SUM(BE90:BE319))*I33),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ROUND((SUM(BF90:BF319)),  2)</f>
        <v>0</v>
      </c>
      <c r="G34" s="37"/>
      <c r="H34" s="37"/>
      <c r="I34" s="143">
        <v>0.12</v>
      </c>
      <c r="J34" s="142">
        <f>ROUND(((SUM(BF90:BF319))*I34),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ROUND((SUM(BG90:BG319)),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ROUND((SUM(BH90:BH319)),  2)</f>
        <v>0</v>
      </c>
      <c r="G36" s="37"/>
      <c r="H36" s="37"/>
      <c r="I36" s="143">
        <v>0.12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ROUND((SUM(BI90:BI319)),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Optické propojení Městské sady, Ústí nad Labem, posílení stávající trasy - ochranné trubky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30" customHeight="1">
      <c r="A50" s="37"/>
      <c r="B50" s="38"/>
      <c r="C50" s="39"/>
      <c r="D50" s="39"/>
      <c r="E50" s="68" t="str">
        <f>E9</f>
        <v>OCHR-TRUBKY - Optické propojení Městské sady, Ústí nad Labem, posílení stávající trasy - ochranné trubky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Ústí nad Labem</v>
      </c>
      <c r="G52" s="39"/>
      <c r="H52" s="39"/>
      <c r="I52" s="31" t="s">
        <v>23</v>
      </c>
      <c r="J52" s="71" t="str">
        <f>IF(J12="","",J12)</f>
        <v>13. 10. 2025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Statutární město Ústí nad Labem</v>
      </c>
      <c r="G54" s="39"/>
      <c r="H54" s="39"/>
      <c r="I54" s="31" t="s">
        <v>33</v>
      </c>
      <c r="J54" s="35" t="str">
        <f>E21</f>
        <v>ProtelPro, spol. s r.o.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Miloslav Žatecký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s="9" customFormat="1" ht="24.96" customHeight="1">
      <c r="A60" s="9"/>
      <c r="B60" s="160"/>
      <c r="C60" s="161"/>
      <c r="D60" s="162" t="s">
        <v>93</v>
      </c>
      <c r="E60" s="163"/>
      <c r="F60" s="163"/>
      <c r="G60" s="163"/>
      <c r="H60" s="163"/>
      <c r="I60" s="163"/>
      <c r="J60" s="164">
        <f>J91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94</v>
      </c>
      <c r="E61" s="169"/>
      <c r="F61" s="169"/>
      <c r="G61" s="169"/>
      <c r="H61" s="169"/>
      <c r="I61" s="169"/>
      <c r="J61" s="170">
        <f>J92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95</v>
      </c>
      <c r="E62" s="163"/>
      <c r="F62" s="163"/>
      <c r="G62" s="163"/>
      <c r="H62" s="163"/>
      <c r="I62" s="163"/>
      <c r="J62" s="164">
        <f>J127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96</v>
      </c>
      <c r="E63" s="169"/>
      <c r="F63" s="169"/>
      <c r="G63" s="169"/>
      <c r="H63" s="169"/>
      <c r="I63" s="169"/>
      <c r="J63" s="170">
        <f>J128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97</v>
      </c>
      <c r="E64" s="169"/>
      <c r="F64" s="169"/>
      <c r="G64" s="169"/>
      <c r="H64" s="169"/>
      <c r="I64" s="169"/>
      <c r="J64" s="170">
        <f>J132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0"/>
      <c r="C65" s="161"/>
      <c r="D65" s="162" t="s">
        <v>98</v>
      </c>
      <c r="E65" s="163"/>
      <c r="F65" s="163"/>
      <c r="G65" s="163"/>
      <c r="H65" s="163"/>
      <c r="I65" s="163"/>
      <c r="J65" s="164">
        <f>J245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6"/>
      <c r="C66" s="167"/>
      <c r="D66" s="168" t="s">
        <v>99</v>
      </c>
      <c r="E66" s="169"/>
      <c r="F66" s="169"/>
      <c r="G66" s="169"/>
      <c r="H66" s="169"/>
      <c r="I66" s="169"/>
      <c r="J66" s="170">
        <f>J246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0"/>
      <c r="C67" s="161"/>
      <c r="D67" s="162" t="s">
        <v>100</v>
      </c>
      <c r="E67" s="163"/>
      <c r="F67" s="163"/>
      <c r="G67" s="163"/>
      <c r="H67" s="163"/>
      <c r="I67" s="163"/>
      <c r="J67" s="164">
        <f>J266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6"/>
      <c r="C68" s="167"/>
      <c r="D68" s="168" t="s">
        <v>101</v>
      </c>
      <c r="E68" s="169"/>
      <c r="F68" s="169"/>
      <c r="G68" s="169"/>
      <c r="H68" s="169"/>
      <c r="I68" s="169"/>
      <c r="J68" s="170">
        <f>J267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102</v>
      </c>
      <c r="E69" s="169"/>
      <c r="F69" s="169"/>
      <c r="G69" s="169"/>
      <c r="H69" s="169"/>
      <c r="I69" s="169"/>
      <c r="J69" s="170">
        <f>J281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66"/>
      <c r="C70" s="167"/>
      <c r="D70" s="168" t="s">
        <v>103</v>
      </c>
      <c r="E70" s="169"/>
      <c r="F70" s="169"/>
      <c r="G70" s="169"/>
      <c r="H70" s="169"/>
      <c r="I70" s="169"/>
      <c r="J70" s="170">
        <f>J282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104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5" t="str">
        <f>E7</f>
        <v>Optické propojení Městské sady, Ústí nad Labem, posílení stávající trasy - ochranné trubky</v>
      </c>
      <c r="F80" s="31"/>
      <c r="G80" s="31"/>
      <c r="H80" s="31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87</v>
      </c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30" customHeight="1">
      <c r="A82" s="37"/>
      <c r="B82" s="38"/>
      <c r="C82" s="39"/>
      <c r="D82" s="39"/>
      <c r="E82" s="68" t="str">
        <f>E9</f>
        <v>OCHR-TRUBKY - Optické propojení Městské sady, Ústí nad Labem, posílení stávající trasy - ochranné trubky</v>
      </c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Ústí nad Labem</v>
      </c>
      <c r="G84" s="39"/>
      <c r="H84" s="39"/>
      <c r="I84" s="31" t="s">
        <v>23</v>
      </c>
      <c r="J84" s="71" t="str">
        <f>IF(J12="","",J12)</f>
        <v>13. 10. 2025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Statutární město Ústí nad Labem</v>
      </c>
      <c r="G86" s="39"/>
      <c r="H86" s="39"/>
      <c r="I86" s="31" t="s">
        <v>33</v>
      </c>
      <c r="J86" s="35" t="str">
        <f>E21</f>
        <v>ProtelPro, spol. s r.o.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>Miloslav Žatecký</v>
      </c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2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2"/>
      <c r="B89" s="173"/>
      <c r="C89" s="174" t="s">
        <v>105</v>
      </c>
      <c r="D89" s="175" t="s">
        <v>61</v>
      </c>
      <c r="E89" s="175" t="s">
        <v>57</v>
      </c>
      <c r="F89" s="175" t="s">
        <v>58</v>
      </c>
      <c r="G89" s="175" t="s">
        <v>106</v>
      </c>
      <c r="H89" s="175" t="s">
        <v>107</v>
      </c>
      <c r="I89" s="175" t="s">
        <v>108</v>
      </c>
      <c r="J89" s="175" t="s">
        <v>91</v>
      </c>
      <c r="K89" s="176" t="s">
        <v>109</v>
      </c>
      <c r="L89" s="177"/>
      <c r="M89" s="91" t="s">
        <v>19</v>
      </c>
      <c r="N89" s="92" t="s">
        <v>46</v>
      </c>
      <c r="O89" s="92" t="s">
        <v>110</v>
      </c>
      <c r="P89" s="92" t="s">
        <v>111</v>
      </c>
      <c r="Q89" s="92" t="s">
        <v>112</v>
      </c>
      <c r="R89" s="92" t="s">
        <v>113</v>
      </c>
      <c r="S89" s="92" t="s">
        <v>114</v>
      </c>
      <c r="T89" s="93" t="s">
        <v>115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7"/>
      <c r="B90" s="38"/>
      <c r="C90" s="98" t="s">
        <v>116</v>
      </c>
      <c r="D90" s="39"/>
      <c r="E90" s="39"/>
      <c r="F90" s="39"/>
      <c r="G90" s="39"/>
      <c r="H90" s="39"/>
      <c r="I90" s="39"/>
      <c r="J90" s="178">
        <f>BK90</f>
        <v>0</v>
      </c>
      <c r="K90" s="39"/>
      <c r="L90" s="43"/>
      <c r="M90" s="94"/>
      <c r="N90" s="179"/>
      <c r="O90" s="95"/>
      <c r="P90" s="180">
        <f>P91+P127+P245+P266</f>
        <v>0</v>
      </c>
      <c r="Q90" s="95"/>
      <c r="R90" s="180">
        <f>R91+R127+R245+R266</f>
        <v>131.6084166</v>
      </c>
      <c r="S90" s="95"/>
      <c r="T90" s="181">
        <f>T91+T127+T245+T266</f>
        <v>36.452750000000002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92</v>
      </c>
      <c r="BK90" s="182">
        <f>BK91+BK127+BK245+BK266</f>
        <v>0</v>
      </c>
    </row>
    <row r="91" s="12" customFormat="1" ht="25.92" customHeight="1">
      <c r="A91" s="12"/>
      <c r="B91" s="183"/>
      <c r="C91" s="184"/>
      <c r="D91" s="185" t="s">
        <v>75</v>
      </c>
      <c r="E91" s="186" t="s">
        <v>117</v>
      </c>
      <c r="F91" s="186" t="s">
        <v>118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P92</f>
        <v>0</v>
      </c>
      <c r="Q91" s="191"/>
      <c r="R91" s="192">
        <f>R92</f>
        <v>76.355665999999999</v>
      </c>
      <c r="S91" s="191"/>
      <c r="T91" s="193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83</v>
      </c>
      <c r="AT91" s="195" t="s">
        <v>75</v>
      </c>
      <c r="AU91" s="195" t="s">
        <v>76</v>
      </c>
      <c r="AY91" s="194" t="s">
        <v>119</v>
      </c>
      <c r="BK91" s="196">
        <f>BK92</f>
        <v>0</v>
      </c>
    </row>
    <row r="92" s="12" customFormat="1" ht="22.8" customHeight="1">
      <c r="A92" s="12"/>
      <c r="B92" s="183"/>
      <c r="C92" s="184"/>
      <c r="D92" s="185" t="s">
        <v>75</v>
      </c>
      <c r="E92" s="197" t="s">
        <v>83</v>
      </c>
      <c r="F92" s="197" t="s">
        <v>120</v>
      </c>
      <c r="G92" s="184"/>
      <c r="H92" s="184"/>
      <c r="I92" s="187"/>
      <c r="J92" s="198">
        <f>BK92</f>
        <v>0</v>
      </c>
      <c r="K92" s="184"/>
      <c r="L92" s="189"/>
      <c r="M92" s="190"/>
      <c r="N92" s="191"/>
      <c r="O92" s="191"/>
      <c r="P92" s="192">
        <f>SUM(P93:P126)</f>
        <v>0</v>
      </c>
      <c r="Q92" s="191"/>
      <c r="R92" s="192">
        <f>SUM(R93:R126)</f>
        <v>76.355665999999999</v>
      </c>
      <c r="S92" s="191"/>
      <c r="T92" s="193">
        <f>SUM(T93:T126)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4" t="s">
        <v>83</v>
      </c>
      <c r="AT92" s="195" t="s">
        <v>75</v>
      </c>
      <c r="AU92" s="195" t="s">
        <v>83</v>
      </c>
      <c r="AY92" s="194" t="s">
        <v>119</v>
      </c>
      <c r="BK92" s="196">
        <f>SUM(BK93:BK126)</f>
        <v>0</v>
      </c>
    </row>
    <row r="93" s="2" customFormat="1" ht="24.15" customHeight="1">
      <c r="A93" s="37"/>
      <c r="B93" s="38"/>
      <c r="C93" s="199" t="s">
        <v>83</v>
      </c>
      <c r="D93" s="199" t="s">
        <v>121</v>
      </c>
      <c r="E93" s="200" t="s">
        <v>122</v>
      </c>
      <c r="F93" s="201" t="s">
        <v>123</v>
      </c>
      <c r="G93" s="202" t="s">
        <v>124</v>
      </c>
      <c r="H93" s="203">
        <v>220</v>
      </c>
      <c r="I93" s="204"/>
      <c r="J93" s="205">
        <f>ROUND(I93*H93,2)</f>
        <v>0</v>
      </c>
      <c r="K93" s="201" t="s">
        <v>125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0.20000000000000001</v>
      </c>
      <c r="R93" s="208">
        <f>Q93*H93</f>
        <v>44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126</v>
      </c>
      <c r="AT93" s="210" t="s">
        <v>121</v>
      </c>
      <c r="AU93" s="210" t="s">
        <v>85</v>
      </c>
      <c r="AY93" s="16" t="s">
        <v>119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83</v>
      </c>
      <c r="BK93" s="211">
        <f>ROUND(I93*H93,2)</f>
        <v>0</v>
      </c>
      <c r="BL93" s="16" t="s">
        <v>126</v>
      </c>
      <c r="BM93" s="210" t="s">
        <v>85</v>
      </c>
    </row>
    <row r="94" s="2" customFormat="1">
      <c r="A94" s="37"/>
      <c r="B94" s="38"/>
      <c r="C94" s="39"/>
      <c r="D94" s="212" t="s">
        <v>127</v>
      </c>
      <c r="E94" s="39"/>
      <c r="F94" s="213" t="s">
        <v>128</v>
      </c>
      <c r="G94" s="39"/>
      <c r="H94" s="39"/>
      <c r="I94" s="214"/>
      <c r="J94" s="39"/>
      <c r="K94" s="39"/>
      <c r="L94" s="43"/>
      <c r="M94" s="215"/>
      <c r="N94" s="216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127</v>
      </c>
      <c r="AU94" s="16" t="s">
        <v>85</v>
      </c>
    </row>
    <row r="95" s="2" customFormat="1" ht="16.5" customHeight="1">
      <c r="A95" s="37"/>
      <c r="B95" s="38"/>
      <c r="C95" s="217" t="s">
        <v>85</v>
      </c>
      <c r="D95" s="217" t="s">
        <v>129</v>
      </c>
      <c r="E95" s="218" t="s">
        <v>130</v>
      </c>
      <c r="F95" s="219" t="s">
        <v>131</v>
      </c>
      <c r="G95" s="220" t="s">
        <v>132</v>
      </c>
      <c r="H95" s="221">
        <v>24.640000000000001</v>
      </c>
      <c r="I95" s="222"/>
      <c r="J95" s="223">
        <f>ROUND(I95*H95,2)</f>
        <v>0</v>
      </c>
      <c r="K95" s="219" t="s">
        <v>125</v>
      </c>
      <c r="L95" s="224"/>
      <c r="M95" s="225" t="s">
        <v>19</v>
      </c>
      <c r="N95" s="226" t="s">
        <v>47</v>
      </c>
      <c r="O95" s="83"/>
      <c r="P95" s="208">
        <f>O95*H95</f>
        <v>0</v>
      </c>
      <c r="Q95" s="208">
        <v>1</v>
      </c>
      <c r="R95" s="208">
        <f>Q95*H95</f>
        <v>24.640000000000001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133</v>
      </c>
      <c r="AT95" s="210" t="s">
        <v>129</v>
      </c>
      <c r="AU95" s="210" t="s">
        <v>85</v>
      </c>
      <c r="AY95" s="16" t="s">
        <v>119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83</v>
      </c>
      <c r="BK95" s="211">
        <f>ROUND(I95*H95,2)</f>
        <v>0</v>
      </c>
      <c r="BL95" s="16" t="s">
        <v>126</v>
      </c>
      <c r="BM95" s="210" t="s">
        <v>126</v>
      </c>
    </row>
    <row r="96" s="2" customFormat="1" ht="16.5" customHeight="1">
      <c r="A96" s="37"/>
      <c r="B96" s="38"/>
      <c r="C96" s="217" t="s">
        <v>134</v>
      </c>
      <c r="D96" s="217" t="s">
        <v>129</v>
      </c>
      <c r="E96" s="218" t="s">
        <v>135</v>
      </c>
      <c r="F96" s="219" t="s">
        <v>136</v>
      </c>
      <c r="G96" s="220" t="s">
        <v>124</v>
      </c>
      <c r="H96" s="221">
        <v>220</v>
      </c>
      <c r="I96" s="222"/>
      <c r="J96" s="223">
        <f>ROUND(I96*H96,2)</f>
        <v>0</v>
      </c>
      <c r="K96" s="219" t="s">
        <v>19</v>
      </c>
      <c r="L96" s="224"/>
      <c r="M96" s="225" t="s">
        <v>19</v>
      </c>
      <c r="N96" s="226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133</v>
      </c>
      <c r="AT96" s="210" t="s">
        <v>129</v>
      </c>
      <c r="AU96" s="210" t="s">
        <v>85</v>
      </c>
      <c r="AY96" s="16" t="s">
        <v>119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83</v>
      </c>
      <c r="BK96" s="211">
        <f>ROUND(I96*H96,2)</f>
        <v>0</v>
      </c>
      <c r="BL96" s="16" t="s">
        <v>126</v>
      </c>
      <c r="BM96" s="210" t="s">
        <v>137</v>
      </c>
    </row>
    <row r="97" s="2" customFormat="1">
      <c r="A97" s="37"/>
      <c r="B97" s="38"/>
      <c r="C97" s="39"/>
      <c r="D97" s="227" t="s">
        <v>138</v>
      </c>
      <c r="E97" s="39"/>
      <c r="F97" s="228" t="s">
        <v>139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138</v>
      </c>
      <c r="AU97" s="16" t="s">
        <v>85</v>
      </c>
    </row>
    <row r="98" s="2" customFormat="1" ht="21.75" customHeight="1">
      <c r="A98" s="37"/>
      <c r="B98" s="38"/>
      <c r="C98" s="199" t="s">
        <v>126</v>
      </c>
      <c r="D98" s="199" t="s">
        <v>121</v>
      </c>
      <c r="E98" s="200" t="s">
        <v>140</v>
      </c>
      <c r="F98" s="201" t="s">
        <v>141</v>
      </c>
      <c r="G98" s="202" t="s">
        <v>124</v>
      </c>
      <c r="H98" s="203">
        <v>230</v>
      </c>
      <c r="I98" s="204"/>
      <c r="J98" s="205">
        <f>ROUND(I98*H98,2)</f>
        <v>0</v>
      </c>
      <c r="K98" s="201" t="s">
        <v>125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6.9999999999999994E-05</v>
      </c>
      <c r="R98" s="208">
        <f>Q98*H98</f>
        <v>0.0161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126</v>
      </c>
      <c r="AT98" s="210" t="s">
        <v>121</v>
      </c>
      <c r="AU98" s="210" t="s">
        <v>85</v>
      </c>
      <c r="AY98" s="16" t="s">
        <v>119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83</v>
      </c>
      <c r="BK98" s="211">
        <f>ROUND(I98*H98,2)</f>
        <v>0</v>
      </c>
      <c r="BL98" s="16" t="s">
        <v>126</v>
      </c>
      <c r="BM98" s="210" t="s">
        <v>133</v>
      </c>
    </row>
    <row r="99" s="2" customFormat="1">
      <c r="A99" s="37"/>
      <c r="B99" s="38"/>
      <c r="C99" s="39"/>
      <c r="D99" s="212" t="s">
        <v>127</v>
      </c>
      <c r="E99" s="39"/>
      <c r="F99" s="213" t="s">
        <v>142</v>
      </c>
      <c r="G99" s="39"/>
      <c r="H99" s="39"/>
      <c r="I99" s="214"/>
      <c r="J99" s="39"/>
      <c r="K99" s="39"/>
      <c r="L99" s="43"/>
      <c r="M99" s="215"/>
      <c r="N99" s="21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127</v>
      </c>
      <c r="AU99" s="16" t="s">
        <v>85</v>
      </c>
    </row>
    <row r="100" s="2" customFormat="1" ht="21.75" customHeight="1">
      <c r="A100" s="37"/>
      <c r="B100" s="38"/>
      <c r="C100" s="199" t="s">
        <v>143</v>
      </c>
      <c r="D100" s="199" t="s">
        <v>121</v>
      </c>
      <c r="E100" s="200" t="s">
        <v>144</v>
      </c>
      <c r="F100" s="201" t="s">
        <v>145</v>
      </c>
      <c r="G100" s="202" t="s">
        <v>124</v>
      </c>
      <c r="H100" s="203">
        <v>45</v>
      </c>
      <c r="I100" s="204"/>
      <c r="J100" s="205">
        <f>ROUND(I100*H100,2)</f>
        <v>0</v>
      </c>
      <c r="K100" s="201" t="s">
        <v>125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126</v>
      </c>
      <c r="AT100" s="210" t="s">
        <v>121</v>
      </c>
      <c r="AU100" s="210" t="s">
        <v>85</v>
      </c>
      <c r="AY100" s="16" t="s">
        <v>119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83</v>
      </c>
      <c r="BK100" s="211">
        <f>ROUND(I100*H100,2)</f>
        <v>0</v>
      </c>
      <c r="BL100" s="16" t="s">
        <v>126</v>
      </c>
      <c r="BM100" s="210" t="s">
        <v>146</v>
      </c>
    </row>
    <row r="101" s="2" customFormat="1">
      <c r="A101" s="37"/>
      <c r="B101" s="38"/>
      <c r="C101" s="39"/>
      <c r="D101" s="212" t="s">
        <v>127</v>
      </c>
      <c r="E101" s="39"/>
      <c r="F101" s="213" t="s">
        <v>147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127</v>
      </c>
      <c r="AU101" s="16" t="s">
        <v>85</v>
      </c>
    </row>
    <row r="102" s="2" customFormat="1" ht="16.5" customHeight="1">
      <c r="A102" s="37"/>
      <c r="B102" s="38"/>
      <c r="C102" s="217" t="s">
        <v>137</v>
      </c>
      <c r="D102" s="217" t="s">
        <v>129</v>
      </c>
      <c r="E102" s="218" t="s">
        <v>148</v>
      </c>
      <c r="F102" s="219" t="s">
        <v>149</v>
      </c>
      <c r="G102" s="220" t="s">
        <v>124</v>
      </c>
      <c r="H102" s="221">
        <v>45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133</v>
      </c>
      <c r="AT102" s="210" t="s">
        <v>129</v>
      </c>
      <c r="AU102" s="210" t="s">
        <v>85</v>
      </c>
      <c r="AY102" s="16" t="s">
        <v>119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83</v>
      </c>
      <c r="BK102" s="211">
        <f>ROUND(I102*H102,2)</f>
        <v>0</v>
      </c>
      <c r="BL102" s="16" t="s">
        <v>126</v>
      </c>
      <c r="BM102" s="210" t="s">
        <v>8</v>
      </c>
    </row>
    <row r="103" s="2" customFormat="1">
      <c r="A103" s="37"/>
      <c r="B103" s="38"/>
      <c r="C103" s="39"/>
      <c r="D103" s="227" t="s">
        <v>138</v>
      </c>
      <c r="E103" s="39"/>
      <c r="F103" s="228" t="s">
        <v>150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138</v>
      </c>
      <c r="AU103" s="16" t="s">
        <v>85</v>
      </c>
    </row>
    <row r="104" s="2" customFormat="1" ht="24.15" customHeight="1">
      <c r="A104" s="37"/>
      <c r="B104" s="38"/>
      <c r="C104" s="199" t="s">
        <v>151</v>
      </c>
      <c r="D104" s="199" t="s">
        <v>121</v>
      </c>
      <c r="E104" s="200" t="s">
        <v>152</v>
      </c>
      <c r="F104" s="201" t="s">
        <v>153</v>
      </c>
      <c r="G104" s="202" t="s">
        <v>124</v>
      </c>
      <c r="H104" s="203">
        <v>25</v>
      </c>
      <c r="I104" s="204"/>
      <c r="J104" s="205">
        <f>ROUND(I104*H104,2)</f>
        <v>0</v>
      </c>
      <c r="K104" s="201" t="s">
        <v>125</v>
      </c>
      <c r="L104" s="43"/>
      <c r="M104" s="206" t="s">
        <v>19</v>
      </c>
      <c r="N104" s="207" t="s">
        <v>47</v>
      </c>
      <c r="O104" s="83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126</v>
      </c>
      <c r="AT104" s="210" t="s">
        <v>121</v>
      </c>
      <c r="AU104" s="210" t="s">
        <v>85</v>
      </c>
      <c r="AY104" s="16" t="s">
        <v>119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83</v>
      </c>
      <c r="BK104" s="211">
        <f>ROUND(I104*H104,2)</f>
        <v>0</v>
      </c>
      <c r="BL104" s="16" t="s">
        <v>126</v>
      </c>
      <c r="BM104" s="210" t="s">
        <v>154</v>
      </c>
    </row>
    <row r="105" s="2" customFormat="1">
      <c r="A105" s="37"/>
      <c r="B105" s="38"/>
      <c r="C105" s="39"/>
      <c r="D105" s="212" t="s">
        <v>127</v>
      </c>
      <c r="E105" s="39"/>
      <c r="F105" s="213" t="s">
        <v>155</v>
      </c>
      <c r="G105" s="39"/>
      <c r="H105" s="39"/>
      <c r="I105" s="214"/>
      <c r="J105" s="39"/>
      <c r="K105" s="39"/>
      <c r="L105" s="43"/>
      <c r="M105" s="215"/>
      <c r="N105" s="216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127</v>
      </c>
      <c r="AU105" s="16" t="s">
        <v>85</v>
      </c>
    </row>
    <row r="106" s="2" customFormat="1" ht="16.5" customHeight="1">
      <c r="A106" s="37"/>
      <c r="B106" s="38"/>
      <c r="C106" s="217" t="s">
        <v>133</v>
      </c>
      <c r="D106" s="217" t="s">
        <v>129</v>
      </c>
      <c r="E106" s="218" t="s">
        <v>156</v>
      </c>
      <c r="F106" s="219" t="s">
        <v>157</v>
      </c>
      <c r="G106" s="220" t="s">
        <v>124</v>
      </c>
      <c r="H106" s="221">
        <v>25</v>
      </c>
      <c r="I106" s="222"/>
      <c r="J106" s="223">
        <f>ROUND(I106*H106,2)</f>
        <v>0</v>
      </c>
      <c r="K106" s="219" t="s">
        <v>125</v>
      </c>
      <c r="L106" s="224"/>
      <c r="M106" s="225" t="s">
        <v>19</v>
      </c>
      <c r="N106" s="226" t="s">
        <v>47</v>
      </c>
      <c r="O106" s="83"/>
      <c r="P106" s="208">
        <f>O106*H106</f>
        <v>0</v>
      </c>
      <c r="Q106" s="208">
        <v>0.031</v>
      </c>
      <c r="R106" s="208">
        <f>Q106*H106</f>
        <v>0.77500000000000002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133</v>
      </c>
      <c r="AT106" s="210" t="s">
        <v>129</v>
      </c>
      <c r="AU106" s="210" t="s">
        <v>85</v>
      </c>
      <c r="AY106" s="16" t="s">
        <v>119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83</v>
      </c>
      <c r="BK106" s="211">
        <f>ROUND(I106*H106,2)</f>
        <v>0</v>
      </c>
      <c r="BL106" s="16" t="s">
        <v>126</v>
      </c>
      <c r="BM106" s="210" t="s">
        <v>158</v>
      </c>
    </row>
    <row r="107" s="2" customFormat="1" ht="16.5" customHeight="1">
      <c r="A107" s="37"/>
      <c r="B107" s="38"/>
      <c r="C107" s="217" t="s">
        <v>159</v>
      </c>
      <c r="D107" s="217" t="s">
        <v>129</v>
      </c>
      <c r="E107" s="218" t="s">
        <v>160</v>
      </c>
      <c r="F107" s="219" t="s">
        <v>161</v>
      </c>
      <c r="G107" s="220" t="s">
        <v>162</v>
      </c>
      <c r="H107" s="221">
        <v>50</v>
      </c>
      <c r="I107" s="222"/>
      <c r="J107" s="223">
        <f>ROUND(I107*H107,2)</f>
        <v>0</v>
      </c>
      <c r="K107" s="219" t="s">
        <v>125</v>
      </c>
      <c r="L107" s="224"/>
      <c r="M107" s="225" t="s">
        <v>19</v>
      </c>
      <c r="N107" s="226" t="s">
        <v>47</v>
      </c>
      <c r="O107" s="83"/>
      <c r="P107" s="208">
        <f>O107*H107</f>
        <v>0</v>
      </c>
      <c r="Q107" s="208">
        <v>0.0060000000000000001</v>
      </c>
      <c r="R107" s="208">
        <f>Q107*H107</f>
        <v>0.29999999999999999</v>
      </c>
      <c r="S107" s="208">
        <v>0</v>
      </c>
      <c r="T107" s="209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0" t="s">
        <v>133</v>
      </c>
      <c r="AT107" s="210" t="s">
        <v>129</v>
      </c>
      <c r="AU107" s="210" t="s">
        <v>85</v>
      </c>
      <c r="AY107" s="16" t="s">
        <v>119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83</v>
      </c>
      <c r="BK107" s="211">
        <f>ROUND(I107*H107,2)</f>
        <v>0</v>
      </c>
      <c r="BL107" s="16" t="s">
        <v>126</v>
      </c>
      <c r="BM107" s="210" t="s">
        <v>163</v>
      </c>
    </row>
    <row r="108" s="2" customFormat="1" ht="16.5" customHeight="1">
      <c r="A108" s="37"/>
      <c r="B108" s="38"/>
      <c r="C108" s="199" t="s">
        <v>146</v>
      </c>
      <c r="D108" s="199" t="s">
        <v>121</v>
      </c>
      <c r="E108" s="200" t="s">
        <v>164</v>
      </c>
      <c r="F108" s="201" t="s">
        <v>165</v>
      </c>
      <c r="G108" s="202" t="s">
        <v>166</v>
      </c>
      <c r="H108" s="203">
        <v>2.3999999999999999</v>
      </c>
      <c r="I108" s="204"/>
      <c r="J108" s="205">
        <f>ROUND(I108*H108,2)</f>
        <v>0</v>
      </c>
      <c r="K108" s="201" t="s">
        <v>125</v>
      </c>
      <c r="L108" s="43"/>
      <c r="M108" s="206" t="s">
        <v>19</v>
      </c>
      <c r="N108" s="207" t="s">
        <v>47</v>
      </c>
      <c r="O108" s="83"/>
      <c r="P108" s="208">
        <f>O108*H108</f>
        <v>0</v>
      </c>
      <c r="Q108" s="208">
        <v>2.3010199999999998</v>
      </c>
      <c r="R108" s="208">
        <f>Q108*H108</f>
        <v>5.5224479999999998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126</v>
      </c>
      <c r="AT108" s="210" t="s">
        <v>121</v>
      </c>
      <c r="AU108" s="210" t="s">
        <v>85</v>
      </c>
      <c r="AY108" s="16" t="s">
        <v>119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83</v>
      </c>
      <c r="BK108" s="211">
        <f>ROUND(I108*H108,2)</f>
        <v>0</v>
      </c>
      <c r="BL108" s="16" t="s">
        <v>126</v>
      </c>
      <c r="BM108" s="210" t="s">
        <v>167</v>
      </c>
    </row>
    <row r="109" s="2" customFormat="1">
      <c r="A109" s="37"/>
      <c r="B109" s="38"/>
      <c r="C109" s="39"/>
      <c r="D109" s="212" t="s">
        <v>127</v>
      </c>
      <c r="E109" s="39"/>
      <c r="F109" s="213" t="s">
        <v>168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127</v>
      </c>
      <c r="AU109" s="16" t="s">
        <v>85</v>
      </c>
    </row>
    <row r="110" s="2" customFormat="1" ht="24.15" customHeight="1">
      <c r="A110" s="37"/>
      <c r="B110" s="38"/>
      <c r="C110" s="199" t="s">
        <v>169</v>
      </c>
      <c r="D110" s="199" t="s">
        <v>121</v>
      </c>
      <c r="E110" s="200" t="s">
        <v>170</v>
      </c>
      <c r="F110" s="201" t="s">
        <v>171</v>
      </c>
      <c r="G110" s="202" t="s">
        <v>172</v>
      </c>
      <c r="H110" s="203">
        <v>20</v>
      </c>
      <c r="I110" s="204"/>
      <c r="J110" s="205">
        <f>ROUND(I110*H110,2)</f>
        <v>0</v>
      </c>
      <c r="K110" s="201" t="s">
        <v>125</v>
      </c>
      <c r="L110" s="43"/>
      <c r="M110" s="206" t="s">
        <v>19</v>
      </c>
      <c r="N110" s="207" t="s">
        <v>47</v>
      </c>
      <c r="O110" s="83"/>
      <c r="P110" s="208">
        <f>O110*H110</f>
        <v>0</v>
      </c>
      <c r="Q110" s="208">
        <v>2.0000000000000002E-05</v>
      </c>
      <c r="R110" s="208">
        <f>Q110*H110</f>
        <v>0.00040000000000000002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126</v>
      </c>
      <c r="AT110" s="210" t="s">
        <v>121</v>
      </c>
      <c r="AU110" s="210" t="s">
        <v>85</v>
      </c>
      <c r="AY110" s="16" t="s">
        <v>119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83</v>
      </c>
      <c r="BK110" s="211">
        <f>ROUND(I110*H110,2)</f>
        <v>0</v>
      </c>
      <c r="BL110" s="16" t="s">
        <v>126</v>
      </c>
      <c r="BM110" s="210" t="s">
        <v>173</v>
      </c>
    </row>
    <row r="111" s="2" customFormat="1">
      <c r="A111" s="37"/>
      <c r="B111" s="38"/>
      <c r="C111" s="39"/>
      <c r="D111" s="212" t="s">
        <v>127</v>
      </c>
      <c r="E111" s="39"/>
      <c r="F111" s="213" t="s">
        <v>174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127</v>
      </c>
      <c r="AU111" s="16" t="s">
        <v>85</v>
      </c>
    </row>
    <row r="112" s="2" customFormat="1" ht="24.15" customHeight="1">
      <c r="A112" s="37"/>
      <c r="B112" s="38"/>
      <c r="C112" s="199" t="s">
        <v>8</v>
      </c>
      <c r="D112" s="199" t="s">
        <v>121</v>
      </c>
      <c r="E112" s="200" t="s">
        <v>175</v>
      </c>
      <c r="F112" s="201" t="s">
        <v>176</v>
      </c>
      <c r="G112" s="202" t="s">
        <v>172</v>
      </c>
      <c r="H112" s="203">
        <v>10</v>
      </c>
      <c r="I112" s="204"/>
      <c r="J112" s="205">
        <f>ROUND(I112*H112,2)</f>
        <v>0</v>
      </c>
      <c r="K112" s="201" t="s">
        <v>125</v>
      </c>
      <c r="L112" s="43"/>
      <c r="M112" s="206" t="s">
        <v>19</v>
      </c>
      <c r="N112" s="207" t="s">
        <v>47</v>
      </c>
      <c r="O112" s="83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126</v>
      </c>
      <c r="AT112" s="210" t="s">
        <v>121</v>
      </c>
      <c r="AU112" s="210" t="s">
        <v>85</v>
      </c>
      <c r="AY112" s="16" t="s">
        <v>119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83</v>
      </c>
      <c r="BK112" s="211">
        <f>ROUND(I112*H112,2)</f>
        <v>0</v>
      </c>
      <c r="BL112" s="16" t="s">
        <v>126</v>
      </c>
      <c r="BM112" s="210" t="s">
        <v>177</v>
      </c>
    </row>
    <row r="113" s="2" customFormat="1">
      <c r="A113" s="37"/>
      <c r="B113" s="38"/>
      <c r="C113" s="39"/>
      <c r="D113" s="212" t="s">
        <v>127</v>
      </c>
      <c r="E113" s="39"/>
      <c r="F113" s="213" t="s">
        <v>178</v>
      </c>
      <c r="G113" s="39"/>
      <c r="H113" s="39"/>
      <c r="I113" s="214"/>
      <c r="J113" s="39"/>
      <c r="K113" s="39"/>
      <c r="L113" s="43"/>
      <c r="M113" s="215"/>
      <c r="N113" s="216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127</v>
      </c>
      <c r="AU113" s="16" t="s">
        <v>85</v>
      </c>
    </row>
    <row r="114" s="2" customFormat="1" ht="16.5" customHeight="1">
      <c r="A114" s="37"/>
      <c r="B114" s="38"/>
      <c r="C114" s="217" t="s">
        <v>179</v>
      </c>
      <c r="D114" s="217" t="s">
        <v>129</v>
      </c>
      <c r="E114" s="218" t="s">
        <v>180</v>
      </c>
      <c r="F114" s="219" t="s">
        <v>181</v>
      </c>
      <c r="G114" s="220" t="s">
        <v>182</v>
      </c>
      <c r="H114" s="221">
        <v>0.25</v>
      </c>
      <c r="I114" s="222"/>
      <c r="J114" s="223">
        <f>ROUND(I114*H114,2)</f>
        <v>0</v>
      </c>
      <c r="K114" s="219" t="s">
        <v>125</v>
      </c>
      <c r="L114" s="224"/>
      <c r="M114" s="225" t="s">
        <v>19</v>
      </c>
      <c r="N114" s="226" t="s">
        <v>47</v>
      </c>
      <c r="O114" s="83"/>
      <c r="P114" s="208">
        <f>O114*H114</f>
        <v>0</v>
      </c>
      <c r="Q114" s="208">
        <v>0.001</v>
      </c>
      <c r="R114" s="208">
        <f>Q114*H114</f>
        <v>0.00025000000000000001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133</v>
      </c>
      <c r="AT114" s="210" t="s">
        <v>129</v>
      </c>
      <c r="AU114" s="210" t="s">
        <v>85</v>
      </c>
      <c r="AY114" s="16" t="s">
        <v>119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83</v>
      </c>
      <c r="BK114" s="211">
        <f>ROUND(I114*H114,2)</f>
        <v>0</v>
      </c>
      <c r="BL114" s="16" t="s">
        <v>126</v>
      </c>
      <c r="BM114" s="210" t="s">
        <v>183</v>
      </c>
    </row>
    <row r="115" s="2" customFormat="1" ht="16.5" customHeight="1">
      <c r="A115" s="37"/>
      <c r="B115" s="38"/>
      <c r="C115" s="199" t="s">
        <v>154</v>
      </c>
      <c r="D115" s="199" t="s">
        <v>121</v>
      </c>
      <c r="E115" s="200" t="s">
        <v>184</v>
      </c>
      <c r="F115" s="201" t="s">
        <v>185</v>
      </c>
      <c r="G115" s="202" t="s">
        <v>166</v>
      </c>
      <c r="H115" s="203">
        <v>0.69999999999999996</v>
      </c>
      <c r="I115" s="204"/>
      <c r="J115" s="205">
        <f>ROUND(I115*H115,2)</f>
        <v>0</v>
      </c>
      <c r="K115" s="201" t="s">
        <v>19</v>
      </c>
      <c r="L115" s="43"/>
      <c r="M115" s="206" t="s">
        <v>19</v>
      </c>
      <c r="N115" s="207" t="s">
        <v>47</v>
      </c>
      <c r="O115" s="83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126</v>
      </c>
      <c r="AT115" s="210" t="s">
        <v>121</v>
      </c>
      <c r="AU115" s="210" t="s">
        <v>85</v>
      </c>
      <c r="AY115" s="16" t="s">
        <v>119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83</v>
      </c>
      <c r="BK115" s="211">
        <f>ROUND(I115*H115,2)</f>
        <v>0</v>
      </c>
      <c r="BL115" s="16" t="s">
        <v>126</v>
      </c>
      <c r="BM115" s="210" t="s">
        <v>186</v>
      </c>
    </row>
    <row r="116" s="2" customFormat="1" ht="16.5" customHeight="1">
      <c r="A116" s="37"/>
      <c r="B116" s="38"/>
      <c r="C116" s="217" t="s">
        <v>187</v>
      </c>
      <c r="D116" s="217" t="s">
        <v>129</v>
      </c>
      <c r="E116" s="218" t="s">
        <v>188</v>
      </c>
      <c r="F116" s="219" t="s">
        <v>189</v>
      </c>
      <c r="G116" s="220" t="s">
        <v>166</v>
      </c>
      <c r="H116" s="221">
        <v>0.69999999999999996</v>
      </c>
      <c r="I116" s="222"/>
      <c r="J116" s="223">
        <f>ROUND(I116*H116,2)</f>
        <v>0</v>
      </c>
      <c r="K116" s="219" t="s">
        <v>125</v>
      </c>
      <c r="L116" s="224"/>
      <c r="M116" s="225" t="s">
        <v>19</v>
      </c>
      <c r="N116" s="226" t="s">
        <v>47</v>
      </c>
      <c r="O116" s="83"/>
      <c r="P116" s="208">
        <f>O116*H116</f>
        <v>0</v>
      </c>
      <c r="Q116" s="208">
        <v>0.20999999999999999</v>
      </c>
      <c r="R116" s="208">
        <f>Q116*H116</f>
        <v>0.14699999999999999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133</v>
      </c>
      <c r="AT116" s="210" t="s">
        <v>129</v>
      </c>
      <c r="AU116" s="210" t="s">
        <v>85</v>
      </c>
      <c r="AY116" s="16" t="s">
        <v>119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83</v>
      </c>
      <c r="BK116" s="211">
        <f>ROUND(I116*H116,2)</f>
        <v>0</v>
      </c>
      <c r="BL116" s="16" t="s">
        <v>126</v>
      </c>
      <c r="BM116" s="210" t="s">
        <v>190</v>
      </c>
    </row>
    <row r="117" s="2" customFormat="1" ht="16.5" customHeight="1">
      <c r="A117" s="37"/>
      <c r="B117" s="38"/>
      <c r="C117" s="199" t="s">
        <v>158</v>
      </c>
      <c r="D117" s="199" t="s">
        <v>121</v>
      </c>
      <c r="E117" s="200" t="s">
        <v>191</v>
      </c>
      <c r="F117" s="201" t="s">
        <v>192</v>
      </c>
      <c r="G117" s="202" t="s">
        <v>166</v>
      </c>
      <c r="H117" s="203">
        <v>0.32000000000000001</v>
      </c>
      <c r="I117" s="204"/>
      <c r="J117" s="205">
        <f>ROUND(I117*H117,2)</f>
        <v>0</v>
      </c>
      <c r="K117" s="201" t="s">
        <v>125</v>
      </c>
      <c r="L117" s="43"/>
      <c r="M117" s="206" t="s">
        <v>19</v>
      </c>
      <c r="N117" s="207" t="s">
        <v>47</v>
      </c>
      <c r="O117" s="83"/>
      <c r="P117" s="208">
        <f>O117*H117</f>
        <v>0</v>
      </c>
      <c r="Q117" s="208">
        <v>1.7034</v>
      </c>
      <c r="R117" s="208">
        <f>Q117*H117</f>
        <v>0.54508800000000002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126</v>
      </c>
      <c r="AT117" s="210" t="s">
        <v>121</v>
      </c>
      <c r="AU117" s="210" t="s">
        <v>85</v>
      </c>
      <c r="AY117" s="16" t="s">
        <v>119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83</v>
      </c>
      <c r="BK117" s="211">
        <f>ROUND(I117*H117,2)</f>
        <v>0</v>
      </c>
      <c r="BL117" s="16" t="s">
        <v>126</v>
      </c>
      <c r="BM117" s="210" t="s">
        <v>193</v>
      </c>
    </row>
    <row r="118" s="2" customFormat="1">
      <c r="A118" s="37"/>
      <c r="B118" s="38"/>
      <c r="C118" s="39"/>
      <c r="D118" s="212" t="s">
        <v>127</v>
      </c>
      <c r="E118" s="39"/>
      <c r="F118" s="213" t="s">
        <v>194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127</v>
      </c>
      <c r="AU118" s="16" t="s">
        <v>85</v>
      </c>
    </row>
    <row r="119" s="2" customFormat="1" ht="33" customHeight="1">
      <c r="A119" s="37"/>
      <c r="B119" s="38"/>
      <c r="C119" s="199" t="s">
        <v>195</v>
      </c>
      <c r="D119" s="199" t="s">
        <v>121</v>
      </c>
      <c r="E119" s="200" t="s">
        <v>196</v>
      </c>
      <c r="F119" s="201" t="s">
        <v>197</v>
      </c>
      <c r="G119" s="202" t="s">
        <v>124</v>
      </c>
      <c r="H119" s="203">
        <v>2</v>
      </c>
      <c r="I119" s="204"/>
      <c r="J119" s="205">
        <f>ROUND(I119*H119,2)</f>
        <v>0</v>
      </c>
      <c r="K119" s="201" t="s">
        <v>125</v>
      </c>
      <c r="L119" s="43"/>
      <c r="M119" s="206" t="s">
        <v>19</v>
      </c>
      <c r="N119" s="207" t="s">
        <v>47</v>
      </c>
      <c r="O119" s="83"/>
      <c r="P119" s="208">
        <f>O119*H119</f>
        <v>0</v>
      </c>
      <c r="Q119" s="208">
        <v>0.20469000000000001</v>
      </c>
      <c r="R119" s="208">
        <f>Q119*H119</f>
        <v>0.40938000000000002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126</v>
      </c>
      <c r="AT119" s="210" t="s">
        <v>121</v>
      </c>
      <c r="AU119" s="210" t="s">
        <v>85</v>
      </c>
      <c r="AY119" s="16" t="s">
        <v>119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83</v>
      </c>
      <c r="BK119" s="211">
        <f>ROUND(I119*H119,2)</f>
        <v>0</v>
      </c>
      <c r="BL119" s="16" t="s">
        <v>126</v>
      </c>
      <c r="BM119" s="210" t="s">
        <v>198</v>
      </c>
    </row>
    <row r="120" s="2" customFormat="1">
      <c r="A120" s="37"/>
      <c r="B120" s="38"/>
      <c r="C120" s="39"/>
      <c r="D120" s="212" t="s">
        <v>127</v>
      </c>
      <c r="E120" s="39"/>
      <c r="F120" s="213" t="s">
        <v>199</v>
      </c>
      <c r="G120" s="39"/>
      <c r="H120" s="39"/>
      <c r="I120" s="214"/>
      <c r="J120" s="39"/>
      <c r="K120" s="39"/>
      <c r="L120" s="43"/>
      <c r="M120" s="215"/>
      <c r="N120" s="216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127</v>
      </c>
      <c r="AU120" s="16" t="s">
        <v>85</v>
      </c>
    </row>
    <row r="121" s="2" customFormat="1" ht="16.5" customHeight="1">
      <c r="A121" s="37"/>
      <c r="B121" s="38"/>
      <c r="C121" s="217" t="s">
        <v>163</v>
      </c>
      <c r="D121" s="217" t="s">
        <v>129</v>
      </c>
      <c r="E121" s="218" t="s">
        <v>200</v>
      </c>
      <c r="F121" s="219" t="s">
        <v>201</v>
      </c>
      <c r="G121" s="220" t="s">
        <v>202</v>
      </c>
      <c r="H121" s="221">
        <v>1</v>
      </c>
      <c r="I121" s="222"/>
      <c r="J121" s="223">
        <f>ROUND(I121*H121,2)</f>
        <v>0</v>
      </c>
      <c r="K121" s="219" t="s">
        <v>19</v>
      </c>
      <c r="L121" s="224"/>
      <c r="M121" s="225" t="s">
        <v>19</v>
      </c>
      <c r="N121" s="226" t="s">
        <v>47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133</v>
      </c>
      <c r="AT121" s="210" t="s">
        <v>129</v>
      </c>
      <c r="AU121" s="210" t="s">
        <v>85</v>
      </c>
      <c r="AY121" s="16" t="s">
        <v>119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83</v>
      </c>
      <c r="BK121" s="211">
        <f>ROUND(I121*H121,2)</f>
        <v>0</v>
      </c>
      <c r="BL121" s="16" t="s">
        <v>126</v>
      </c>
      <c r="BM121" s="210" t="s">
        <v>203</v>
      </c>
    </row>
    <row r="122" s="2" customFormat="1">
      <c r="A122" s="37"/>
      <c r="B122" s="38"/>
      <c r="C122" s="39"/>
      <c r="D122" s="227" t="s">
        <v>138</v>
      </c>
      <c r="E122" s="39"/>
      <c r="F122" s="228" t="s">
        <v>204</v>
      </c>
      <c r="G122" s="39"/>
      <c r="H122" s="39"/>
      <c r="I122" s="214"/>
      <c r="J122" s="39"/>
      <c r="K122" s="39"/>
      <c r="L122" s="43"/>
      <c r="M122" s="215"/>
      <c r="N122" s="21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138</v>
      </c>
      <c r="AU122" s="16" t="s">
        <v>85</v>
      </c>
    </row>
    <row r="123" s="2" customFormat="1" ht="24.15" customHeight="1">
      <c r="A123" s="37"/>
      <c r="B123" s="38"/>
      <c r="C123" s="199" t="s">
        <v>205</v>
      </c>
      <c r="D123" s="199" t="s">
        <v>121</v>
      </c>
      <c r="E123" s="200" t="s">
        <v>206</v>
      </c>
      <c r="F123" s="201" t="s">
        <v>207</v>
      </c>
      <c r="G123" s="202" t="s">
        <v>162</v>
      </c>
      <c r="H123" s="203">
        <v>1</v>
      </c>
      <c r="I123" s="204"/>
      <c r="J123" s="205">
        <f>ROUND(I123*H123,2)</f>
        <v>0</v>
      </c>
      <c r="K123" s="201" t="s">
        <v>125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126</v>
      </c>
      <c r="AT123" s="210" t="s">
        <v>121</v>
      </c>
      <c r="AU123" s="210" t="s">
        <v>85</v>
      </c>
      <c r="AY123" s="16" t="s">
        <v>119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83</v>
      </c>
      <c r="BK123" s="211">
        <f>ROUND(I123*H123,2)</f>
        <v>0</v>
      </c>
      <c r="BL123" s="16" t="s">
        <v>126</v>
      </c>
      <c r="BM123" s="210" t="s">
        <v>208</v>
      </c>
    </row>
    <row r="124" s="2" customFormat="1">
      <c r="A124" s="37"/>
      <c r="B124" s="38"/>
      <c r="C124" s="39"/>
      <c r="D124" s="212" t="s">
        <v>127</v>
      </c>
      <c r="E124" s="39"/>
      <c r="F124" s="213" t="s">
        <v>209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127</v>
      </c>
      <c r="AU124" s="16" t="s">
        <v>85</v>
      </c>
    </row>
    <row r="125" s="2" customFormat="1" ht="16.5" customHeight="1">
      <c r="A125" s="37"/>
      <c r="B125" s="38"/>
      <c r="C125" s="217" t="s">
        <v>167</v>
      </c>
      <c r="D125" s="217" t="s">
        <v>129</v>
      </c>
      <c r="E125" s="218" t="s">
        <v>210</v>
      </c>
      <c r="F125" s="219" t="s">
        <v>211</v>
      </c>
      <c r="G125" s="220" t="s">
        <v>202</v>
      </c>
      <c r="H125" s="221">
        <v>1</v>
      </c>
      <c r="I125" s="222"/>
      <c r="J125" s="223">
        <f>ROUND(I125*H125,2)</f>
        <v>0</v>
      </c>
      <c r="K125" s="219" t="s">
        <v>19</v>
      </c>
      <c r="L125" s="224"/>
      <c r="M125" s="225" t="s">
        <v>19</v>
      </c>
      <c r="N125" s="226" t="s">
        <v>47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133</v>
      </c>
      <c r="AT125" s="210" t="s">
        <v>129</v>
      </c>
      <c r="AU125" s="210" t="s">
        <v>85</v>
      </c>
      <c r="AY125" s="16" t="s">
        <v>119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83</v>
      </c>
      <c r="BK125" s="211">
        <f>ROUND(I125*H125,2)</f>
        <v>0</v>
      </c>
      <c r="BL125" s="16" t="s">
        <v>126</v>
      </c>
      <c r="BM125" s="210" t="s">
        <v>212</v>
      </c>
    </row>
    <row r="126" s="2" customFormat="1">
      <c r="A126" s="37"/>
      <c r="B126" s="38"/>
      <c r="C126" s="39"/>
      <c r="D126" s="227" t="s">
        <v>138</v>
      </c>
      <c r="E126" s="39"/>
      <c r="F126" s="228" t="s">
        <v>213</v>
      </c>
      <c r="G126" s="39"/>
      <c r="H126" s="39"/>
      <c r="I126" s="214"/>
      <c r="J126" s="39"/>
      <c r="K126" s="39"/>
      <c r="L126" s="43"/>
      <c r="M126" s="215"/>
      <c r="N126" s="216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138</v>
      </c>
      <c r="AU126" s="16" t="s">
        <v>85</v>
      </c>
    </row>
    <row r="127" s="12" customFormat="1" ht="25.92" customHeight="1">
      <c r="A127" s="12"/>
      <c r="B127" s="183"/>
      <c r="C127" s="184"/>
      <c r="D127" s="185" t="s">
        <v>75</v>
      </c>
      <c r="E127" s="186" t="s">
        <v>129</v>
      </c>
      <c r="F127" s="186" t="s">
        <v>214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P128+P132</f>
        <v>0</v>
      </c>
      <c r="Q127" s="191"/>
      <c r="R127" s="192">
        <f>R128+R132</f>
        <v>26.899798599999997</v>
      </c>
      <c r="S127" s="191"/>
      <c r="T127" s="193">
        <f>T128+T132</f>
        <v>11.72775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4" t="s">
        <v>134</v>
      </c>
      <c r="AT127" s="195" t="s">
        <v>75</v>
      </c>
      <c r="AU127" s="195" t="s">
        <v>76</v>
      </c>
      <c r="AY127" s="194" t="s">
        <v>119</v>
      </c>
      <c r="BK127" s="196">
        <f>BK128+BK132</f>
        <v>0</v>
      </c>
    </row>
    <row r="128" s="12" customFormat="1" ht="22.8" customHeight="1">
      <c r="A128" s="12"/>
      <c r="B128" s="183"/>
      <c r="C128" s="184"/>
      <c r="D128" s="185" t="s">
        <v>75</v>
      </c>
      <c r="E128" s="197" t="s">
        <v>215</v>
      </c>
      <c r="F128" s="197" t="s">
        <v>216</v>
      </c>
      <c r="G128" s="184"/>
      <c r="H128" s="184"/>
      <c r="I128" s="187"/>
      <c r="J128" s="198">
        <f>BK128</f>
        <v>0</v>
      </c>
      <c r="K128" s="184"/>
      <c r="L128" s="189"/>
      <c r="M128" s="190"/>
      <c r="N128" s="191"/>
      <c r="O128" s="191"/>
      <c r="P128" s="192">
        <f>SUM(P129:P131)</f>
        <v>0</v>
      </c>
      <c r="Q128" s="191"/>
      <c r="R128" s="192">
        <f>SUM(R129:R131)</f>
        <v>0.0023800000000000002</v>
      </c>
      <c r="S128" s="191"/>
      <c r="T128" s="193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4" t="s">
        <v>134</v>
      </c>
      <c r="AT128" s="195" t="s">
        <v>75</v>
      </c>
      <c r="AU128" s="195" t="s">
        <v>83</v>
      </c>
      <c r="AY128" s="194" t="s">
        <v>119</v>
      </c>
      <c r="BK128" s="196">
        <f>SUM(BK129:BK131)</f>
        <v>0</v>
      </c>
    </row>
    <row r="129" s="2" customFormat="1" ht="16.5" customHeight="1">
      <c r="A129" s="37"/>
      <c r="B129" s="38"/>
      <c r="C129" s="199" t="s">
        <v>7</v>
      </c>
      <c r="D129" s="199" t="s">
        <v>121</v>
      </c>
      <c r="E129" s="200" t="s">
        <v>217</v>
      </c>
      <c r="F129" s="201" t="s">
        <v>218</v>
      </c>
      <c r="G129" s="202" t="s">
        <v>162</v>
      </c>
      <c r="H129" s="203">
        <v>7</v>
      </c>
      <c r="I129" s="204"/>
      <c r="J129" s="205">
        <f>ROUND(I129*H129,2)</f>
        <v>0</v>
      </c>
      <c r="K129" s="201" t="s">
        <v>125</v>
      </c>
      <c r="L129" s="43"/>
      <c r="M129" s="206" t="s">
        <v>19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219</v>
      </c>
      <c r="AT129" s="210" t="s">
        <v>121</v>
      </c>
      <c r="AU129" s="210" t="s">
        <v>85</v>
      </c>
      <c r="AY129" s="16" t="s">
        <v>119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83</v>
      </c>
      <c r="BK129" s="211">
        <f>ROUND(I129*H129,2)</f>
        <v>0</v>
      </c>
      <c r="BL129" s="16" t="s">
        <v>219</v>
      </c>
      <c r="BM129" s="210" t="s">
        <v>220</v>
      </c>
    </row>
    <row r="130" s="2" customFormat="1">
      <c r="A130" s="37"/>
      <c r="B130" s="38"/>
      <c r="C130" s="39"/>
      <c r="D130" s="212" t="s">
        <v>127</v>
      </c>
      <c r="E130" s="39"/>
      <c r="F130" s="213" t="s">
        <v>221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127</v>
      </c>
      <c r="AU130" s="16" t="s">
        <v>85</v>
      </c>
    </row>
    <row r="131" s="2" customFormat="1" ht="16.5" customHeight="1">
      <c r="A131" s="37"/>
      <c r="B131" s="38"/>
      <c r="C131" s="217" t="s">
        <v>173</v>
      </c>
      <c r="D131" s="217" t="s">
        <v>129</v>
      </c>
      <c r="E131" s="218" t="s">
        <v>222</v>
      </c>
      <c r="F131" s="219" t="s">
        <v>223</v>
      </c>
      <c r="G131" s="220" t="s">
        <v>162</v>
      </c>
      <c r="H131" s="221">
        <v>7</v>
      </c>
      <c r="I131" s="222"/>
      <c r="J131" s="223">
        <f>ROUND(I131*H131,2)</f>
        <v>0</v>
      </c>
      <c r="K131" s="219" t="s">
        <v>125</v>
      </c>
      <c r="L131" s="224"/>
      <c r="M131" s="225" t="s">
        <v>19</v>
      </c>
      <c r="N131" s="226" t="s">
        <v>47</v>
      </c>
      <c r="O131" s="83"/>
      <c r="P131" s="208">
        <f>O131*H131</f>
        <v>0</v>
      </c>
      <c r="Q131" s="208">
        <v>0.00034000000000000002</v>
      </c>
      <c r="R131" s="208">
        <f>Q131*H131</f>
        <v>0.0023800000000000002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224</v>
      </c>
      <c r="AT131" s="210" t="s">
        <v>129</v>
      </c>
      <c r="AU131" s="210" t="s">
        <v>85</v>
      </c>
      <c r="AY131" s="16" t="s">
        <v>119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83</v>
      </c>
      <c r="BK131" s="211">
        <f>ROUND(I131*H131,2)</f>
        <v>0</v>
      </c>
      <c r="BL131" s="16" t="s">
        <v>219</v>
      </c>
      <c r="BM131" s="210" t="s">
        <v>225</v>
      </c>
    </row>
    <row r="132" s="12" customFormat="1" ht="22.8" customHeight="1">
      <c r="A132" s="12"/>
      <c r="B132" s="183"/>
      <c r="C132" s="184"/>
      <c r="D132" s="185" t="s">
        <v>75</v>
      </c>
      <c r="E132" s="197" t="s">
        <v>226</v>
      </c>
      <c r="F132" s="197" t="s">
        <v>227</v>
      </c>
      <c r="G132" s="184"/>
      <c r="H132" s="184"/>
      <c r="I132" s="187"/>
      <c r="J132" s="198">
        <f>BK132</f>
        <v>0</v>
      </c>
      <c r="K132" s="184"/>
      <c r="L132" s="189"/>
      <c r="M132" s="190"/>
      <c r="N132" s="191"/>
      <c r="O132" s="191"/>
      <c r="P132" s="192">
        <f>SUM(P133:P244)</f>
        <v>0</v>
      </c>
      <c r="Q132" s="191"/>
      <c r="R132" s="192">
        <f>SUM(R133:R244)</f>
        <v>26.897418599999998</v>
      </c>
      <c r="S132" s="191"/>
      <c r="T132" s="193">
        <f>SUM(T133:T244)</f>
        <v>11.72775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4" t="s">
        <v>134</v>
      </c>
      <c r="AT132" s="195" t="s">
        <v>75</v>
      </c>
      <c r="AU132" s="195" t="s">
        <v>83</v>
      </c>
      <c r="AY132" s="194" t="s">
        <v>119</v>
      </c>
      <c r="BK132" s="196">
        <f>SUM(BK133:BK244)</f>
        <v>0</v>
      </c>
    </row>
    <row r="133" s="2" customFormat="1" ht="24.15" customHeight="1">
      <c r="A133" s="37"/>
      <c r="B133" s="38"/>
      <c r="C133" s="199" t="s">
        <v>228</v>
      </c>
      <c r="D133" s="199" t="s">
        <v>121</v>
      </c>
      <c r="E133" s="200" t="s">
        <v>229</v>
      </c>
      <c r="F133" s="201" t="s">
        <v>230</v>
      </c>
      <c r="G133" s="202" t="s">
        <v>172</v>
      </c>
      <c r="H133" s="203">
        <v>3.5</v>
      </c>
      <c r="I133" s="204"/>
      <c r="J133" s="205">
        <f>ROUND(I133*H133,2)</f>
        <v>0</v>
      </c>
      <c r="K133" s="201" t="s">
        <v>125</v>
      </c>
      <c r="L133" s="43"/>
      <c r="M133" s="206" t="s">
        <v>19</v>
      </c>
      <c r="N133" s="207" t="s">
        <v>47</v>
      </c>
      <c r="O133" s="83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219</v>
      </c>
      <c r="AT133" s="210" t="s">
        <v>121</v>
      </c>
      <c r="AU133" s="210" t="s">
        <v>85</v>
      </c>
      <c r="AY133" s="16" t="s">
        <v>119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83</v>
      </c>
      <c r="BK133" s="211">
        <f>ROUND(I133*H133,2)</f>
        <v>0</v>
      </c>
      <c r="BL133" s="16" t="s">
        <v>219</v>
      </c>
      <c r="BM133" s="210" t="s">
        <v>231</v>
      </c>
    </row>
    <row r="134" s="2" customFormat="1">
      <c r="A134" s="37"/>
      <c r="B134" s="38"/>
      <c r="C134" s="39"/>
      <c r="D134" s="212" t="s">
        <v>127</v>
      </c>
      <c r="E134" s="39"/>
      <c r="F134" s="213" t="s">
        <v>232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127</v>
      </c>
      <c r="AU134" s="16" t="s">
        <v>85</v>
      </c>
    </row>
    <row r="135" s="2" customFormat="1" ht="33" customHeight="1">
      <c r="A135" s="37"/>
      <c r="B135" s="38"/>
      <c r="C135" s="199" t="s">
        <v>177</v>
      </c>
      <c r="D135" s="199" t="s">
        <v>121</v>
      </c>
      <c r="E135" s="200" t="s">
        <v>233</v>
      </c>
      <c r="F135" s="201" t="s">
        <v>234</v>
      </c>
      <c r="G135" s="202" t="s">
        <v>124</v>
      </c>
      <c r="H135" s="203">
        <v>10</v>
      </c>
      <c r="I135" s="204"/>
      <c r="J135" s="205">
        <f>ROUND(I135*H135,2)</f>
        <v>0</v>
      </c>
      <c r="K135" s="201" t="s">
        <v>125</v>
      </c>
      <c r="L135" s="43"/>
      <c r="M135" s="206" t="s">
        <v>19</v>
      </c>
      <c r="N135" s="207" t="s">
        <v>47</v>
      </c>
      <c r="O135" s="83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219</v>
      </c>
      <c r="AT135" s="210" t="s">
        <v>121</v>
      </c>
      <c r="AU135" s="210" t="s">
        <v>85</v>
      </c>
      <c r="AY135" s="16" t="s">
        <v>119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83</v>
      </c>
      <c r="BK135" s="211">
        <f>ROUND(I135*H135,2)</f>
        <v>0</v>
      </c>
      <c r="BL135" s="16" t="s">
        <v>219</v>
      </c>
      <c r="BM135" s="210" t="s">
        <v>235</v>
      </c>
    </row>
    <row r="136" s="2" customFormat="1">
      <c r="A136" s="37"/>
      <c r="B136" s="38"/>
      <c r="C136" s="39"/>
      <c r="D136" s="212" t="s">
        <v>127</v>
      </c>
      <c r="E136" s="39"/>
      <c r="F136" s="213" t="s">
        <v>236</v>
      </c>
      <c r="G136" s="39"/>
      <c r="H136" s="39"/>
      <c r="I136" s="214"/>
      <c r="J136" s="39"/>
      <c r="K136" s="39"/>
      <c r="L136" s="43"/>
      <c r="M136" s="215"/>
      <c r="N136" s="21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127</v>
      </c>
      <c r="AU136" s="16" t="s">
        <v>85</v>
      </c>
    </row>
    <row r="137" s="2" customFormat="1" ht="33" customHeight="1">
      <c r="A137" s="37"/>
      <c r="B137" s="38"/>
      <c r="C137" s="199" t="s">
        <v>237</v>
      </c>
      <c r="D137" s="199" t="s">
        <v>121</v>
      </c>
      <c r="E137" s="200" t="s">
        <v>238</v>
      </c>
      <c r="F137" s="201" t="s">
        <v>239</v>
      </c>
      <c r="G137" s="202" t="s">
        <v>124</v>
      </c>
      <c r="H137" s="203">
        <v>10</v>
      </c>
      <c r="I137" s="204"/>
      <c r="J137" s="205">
        <f>ROUND(I137*H137,2)</f>
        <v>0</v>
      </c>
      <c r="K137" s="201" t="s">
        <v>125</v>
      </c>
      <c r="L137" s="43"/>
      <c r="M137" s="206" t="s">
        <v>19</v>
      </c>
      <c r="N137" s="207" t="s">
        <v>47</v>
      </c>
      <c r="O137" s="83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219</v>
      </c>
      <c r="AT137" s="210" t="s">
        <v>121</v>
      </c>
      <c r="AU137" s="210" t="s">
        <v>85</v>
      </c>
      <c r="AY137" s="16" t="s">
        <v>119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83</v>
      </c>
      <c r="BK137" s="211">
        <f>ROUND(I137*H137,2)</f>
        <v>0</v>
      </c>
      <c r="BL137" s="16" t="s">
        <v>219</v>
      </c>
      <c r="BM137" s="210" t="s">
        <v>240</v>
      </c>
    </row>
    <row r="138" s="2" customFormat="1">
      <c r="A138" s="37"/>
      <c r="B138" s="38"/>
      <c r="C138" s="39"/>
      <c r="D138" s="212" t="s">
        <v>127</v>
      </c>
      <c r="E138" s="39"/>
      <c r="F138" s="213" t="s">
        <v>241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127</v>
      </c>
      <c r="AU138" s="16" t="s">
        <v>85</v>
      </c>
    </row>
    <row r="139" s="2" customFormat="1" ht="16.5" customHeight="1">
      <c r="A139" s="37"/>
      <c r="B139" s="38"/>
      <c r="C139" s="199" t="s">
        <v>183</v>
      </c>
      <c r="D139" s="199" t="s">
        <v>121</v>
      </c>
      <c r="E139" s="200" t="s">
        <v>242</v>
      </c>
      <c r="F139" s="201" t="s">
        <v>243</v>
      </c>
      <c r="G139" s="202" t="s">
        <v>172</v>
      </c>
      <c r="H139" s="203">
        <v>20</v>
      </c>
      <c r="I139" s="204"/>
      <c r="J139" s="205">
        <f>ROUND(I139*H139,2)</f>
        <v>0</v>
      </c>
      <c r="K139" s="201" t="s">
        <v>125</v>
      </c>
      <c r="L139" s="43"/>
      <c r="M139" s="206" t="s">
        <v>19</v>
      </c>
      <c r="N139" s="207" t="s">
        <v>47</v>
      </c>
      <c r="O139" s="83"/>
      <c r="P139" s="208">
        <f>O139*H139</f>
        <v>0</v>
      </c>
      <c r="Q139" s="208">
        <v>3.0000000000000001E-05</v>
      </c>
      <c r="R139" s="208">
        <f>Q139*H139</f>
        <v>0.00060000000000000006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219</v>
      </c>
      <c r="AT139" s="210" t="s">
        <v>121</v>
      </c>
      <c r="AU139" s="210" t="s">
        <v>85</v>
      </c>
      <c r="AY139" s="16" t="s">
        <v>119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83</v>
      </c>
      <c r="BK139" s="211">
        <f>ROUND(I139*H139,2)</f>
        <v>0</v>
      </c>
      <c r="BL139" s="16" t="s">
        <v>219</v>
      </c>
      <c r="BM139" s="210" t="s">
        <v>244</v>
      </c>
    </row>
    <row r="140" s="2" customFormat="1">
      <c r="A140" s="37"/>
      <c r="B140" s="38"/>
      <c r="C140" s="39"/>
      <c r="D140" s="212" t="s">
        <v>127</v>
      </c>
      <c r="E140" s="39"/>
      <c r="F140" s="213" t="s">
        <v>245</v>
      </c>
      <c r="G140" s="39"/>
      <c r="H140" s="39"/>
      <c r="I140" s="214"/>
      <c r="J140" s="39"/>
      <c r="K140" s="39"/>
      <c r="L140" s="43"/>
      <c r="M140" s="215"/>
      <c r="N140" s="216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127</v>
      </c>
      <c r="AU140" s="16" t="s">
        <v>85</v>
      </c>
    </row>
    <row r="141" s="2" customFormat="1" ht="24.15" customHeight="1">
      <c r="A141" s="37"/>
      <c r="B141" s="38"/>
      <c r="C141" s="199" t="s">
        <v>246</v>
      </c>
      <c r="D141" s="199" t="s">
        <v>121</v>
      </c>
      <c r="E141" s="200" t="s">
        <v>247</v>
      </c>
      <c r="F141" s="201" t="s">
        <v>248</v>
      </c>
      <c r="G141" s="202" t="s">
        <v>172</v>
      </c>
      <c r="H141" s="203">
        <v>71.75</v>
      </c>
      <c r="I141" s="204"/>
      <c r="J141" s="205">
        <f>ROUND(I141*H141,2)</f>
        <v>0</v>
      </c>
      <c r="K141" s="201" t="s">
        <v>125</v>
      </c>
      <c r="L141" s="43"/>
      <c r="M141" s="206" t="s">
        <v>19</v>
      </c>
      <c r="N141" s="207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0.098000000000000004</v>
      </c>
      <c r="T141" s="209">
        <f>S141*H141</f>
        <v>7.0315000000000003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219</v>
      </c>
      <c r="AT141" s="210" t="s">
        <v>121</v>
      </c>
      <c r="AU141" s="210" t="s">
        <v>85</v>
      </c>
      <c r="AY141" s="16" t="s">
        <v>119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83</v>
      </c>
      <c r="BK141" s="211">
        <f>ROUND(I141*H141,2)</f>
        <v>0</v>
      </c>
      <c r="BL141" s="16" t="s">
        <v>219</v>
      </c>
      <c r="BM141" s="210" t="s">
        <v>249</v>
      </c>
    </row>
    <row r="142" s="2" customFormat="1">
      <c r="A142" s="37"/>
      <c r="B142" s="38"/>
      <c r="C142" s="39"/>
      <c r="D142" s="212" t="s">
        <v>127</v>
      </c>
      <c r="E142" s="39"/>
      <c r="F142" s="213" t="s">
        <v>250</v>
      </c>
      <c r="G142" s="39"/>
      <c r="H142" s="39"/>
      <c r="I142" s="214"/>
      <c r="J142" s="39"/>
      <c r="K142" s="39"/>
      <c r="L142" s="43"/>
      <c r="M142" s="215"/>
      <c r="N142" s="216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127</v>
      </c>
      <c r="AU142" s="16" t="s">
        <v>85</v>
      </c>
    </row>
    <row r="143" s="2" customFormat="1" ht="33" customHeight="1">
      <c r="A143" s="37"/>
      <c r="B143" s="38"/>
      <c r="C143" s="199" t="s">
        <v>186</v>
      </c>
      <c r="D143" s="199" t="s">
        <v>121</v>
      </c>
      <c r="E143" s="200" t="s">
        <v>251</v>
      </c>
      <c r="F143" s="201" t="s">
        <v>252</v>
      </c>
      <c r="G143" s="202" t="s">
        <v>172</v>
      </c>
      <c r="H143" s="203">
        <v>1.75</v>
      </c>
      <c r="I143" s="204"/>
      <c r="J143" s="205">
        <f>ROUND(I143*H143,2)</f>
        <v>0</v>
      </c>
      <c r="K143" s="201" t="s">
        <v>125</v>
      </c>
      <c r="L143" s="43"/>
      <c r="M143" s="206" t="s">
        <v>19</v>
      </c>
      <c r="N143" s="207" t="s">
        <v>47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0.29499999999999998</v>
      </c>
      <c r="T143" s="209">
        <f>S143*H143</f>
        <v>0.51624999999999999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219</v>
      </c>
      <c r="AT143" s="210" t="s">
        <v>121</v>
      </c>
      <c r="AU143" s="210" t="s">
        <v>85</v>
      </c>
      <c r="AY143" s="16" t="s">
        <v>119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83</v>
      </c>
      <c r="BK143" s="211">
        <f>ROUND(I143*H143,2)</f>
        <v>0</v>
      </c>
      <c r="BL143" s="16" t="s">
        <v>219</v>
      </c>
      <c r="BM143" s="210" t="s">
        <v>253</v>
      </c>
    </row>
    <row r="144" s="2" customFormat="1">
      <c r="A144" s="37"/>
      <c r="B144" s="38"/>
      <c r="C144" s="39"/>
      <c r="D144" s="212" t="s">
        <v>127</v>
      </c>
      <c r="E144" s="39"/>
      <c r="F144" s="213" t="s">
        <v>254</v>
      </c>
      <c r="G144" s="39"/>
      <c r="H144" s="39"/>
      <c r="I144" s="214"/>
      <c r="J144" s="39"/>
      <c r="K144" s="39"/>
      <c r="L144" s="43"/>
      <c r="M144" s="215"/>
      <c r="N144" s="216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127</v>
      </c>
      <c r="AU144" s="16" t="s">
        <v>85</v>
      </c>
    </row>
    <row r="145" s="2" customFormat="1" ht="37.8" customHeight="1">
      <c r="A145" s="37"/>
      <c r="B145" s="38"/>
      <c r="C145" s="199" t="s">
        <v>255</v>
      </c>
      <c r="D145" s="199" t="s">
        <v>121</v>
      </c>
      <c r="E145" s="200" t="s">
        <v>256</v>
      </c>
      <c r="F145" s="201" t="s">
        <v>257</v>
      </c>
      <c r="G145" s="202" t="s">
        <v>172</v>
      </c>
      <c r="H145" s="203">
        <v>1.75</v>
      </c>
      <c r="I145" s="204"/>
      <c r="J145" s="205">
        <f>ROUND(I145*H145,2)</f>
        <v>0</v>
      </c>
      <c r="K145" s="201" t="s">
        <v>125</v>
      </c>
      <c r="L145" s="43"/>
      <c r="M145" s="206" t="s">
        <v>19</v>
      </c>
      <c r="N145" s="207" t="s">
        <v>47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219</v>
      </c>
      <c r="AT145" s="210" t="s">
        <v>121</v>
      </c>
      <c r="AU145" s="210" t="s">
        <v>85</v>
      </c>
      <c r="AY145" s="16" t="s">
        <v>119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83</v>
      </c>
      <c r="BK145" s="211">
        <f>ROUND(I145*H145,2)</f>
        <v>0</v>
      </c>
      <c r="BL145" s="16" t="s">
        <v>219</v>
      </c>
      <c r="BM145" s="210" t="s">
        <v>258</v>
      </c>
    </row>
    <row r="146" s="2" customFormat="1">
      <c r="A146" s="37"/>
      <c r="B146" s="38"/>
      <c r="C146" s="39"/>
      <c r="D146" s="212" t="s">
        <v>127</v>
      </c>
      <c r="E146" s="39"/>
      <c r="F146" s="213" t="s">
        <v>259</v>
      </c>
      <c r="G146" s="39"/>
      <c r="H146" s="39"/>
      <c r="I146" s="214"/>
      <c r="J146" s="39"/>
      <c r="K146" s="39"/>
      <c r="L146" s="43"/>
      <c r="M146" s="215"/>
      <c r="N146" s="216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127</v>
      </c>
      <c r="AU146" s="16" t="s">
        <v>85</v>
      </c>
    </row>
    <row r="147" s="2" customFormat="1" ht="33" customHeight="1">
      <c r="A147" s="37"/>
      <c r="B147" s="38"/>
      <c r="C147" s="199" t="s">
        <v>190</v>
      </c>
      <c r="D147" s="199" t="s">
        <v>121</v>
      </c>
      <c r="E147" s="200" t="s">
        <v>260</v>
      </c>
      <c r="F147" s="201" t="s">
        <v>261</v>
      </c>
      <c r="G147" s="202" t="s">
        <v>124</v>
      </c>
      <c r="H147" s="203">
        <v>210</v>
      </c>
      <c r="I147" s="204"/>
      <c r="J147" s="205">
        <f>ROUND(I147*H147,2)</f>
        <v>0</v>
      </c>
      <c r="K147" s="201" t="s">
        <v>125</v>
      </c>
      <c r="L147" s="43"/>
      <c r="M147" s="206" t="s">
        <v>19</v>
      </c>
      <c r="N147" s="207" t="s">
        <v>47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219</v>
      </c>
      <c r="AT147" s="210" t="s">
        <v>121</v>
      </c>
      <c r="AU147" s="210" t="s">
        <v>85</v>
      </c>
      <c r="AY147" s="16" t="s">
        <v>119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83</v>
      </c>
      <c r="BK147" s="211">
        <f>ROUND(I147*H147,2)</f>
        <v>0</v>
      </c>
      <c r="BL147" s="16" t="s">
        <v>219</v>
      </c>
      <c r="BM147" s="210" t="s">
        <v>262</v>
      </c>
    </row>
    <row r="148" s="2" customFormat="1">
      <c r="A148" s="37"/>
      <c r="B148" s="38"/>
      <c r="C148" s="39"/>
      <c r="D148" s="212" t="s">
        <v>127</v>
      </c>
      <c r="E148" s="39"/>
      <c r="F148" s="213" t="s">
        <v>263</v>
      </c>
      <c r="G148" s="39"/>
      <c r="H148" s="39"/>
      <c r="I148" s="214"/>
      <c r="J148" s="39"/>
      <c r="K148" s="39"/>
      <c r="L148" s="43"/>
      <c r="M148" s="215"/>
      <c r="N148" s="216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127</v>
      </c>
      <c r="AU148" s="16" t="s">
        <v>85</v>
      </c>
    </row>
    <row r="149" s="2" customFormat="1" ht="33" customHeight="1">
      <c r="A149" s="37"/>
      <c r="B149" s="38"/>
      <c r="C149" s="199" t="s">
        <v>264</v>
      </c>
      <c r="D149" s="199" t="s">
        <v>121</v>
      </c>
      <c r="E149" s="200" t="s">
        <v>265</v>
      </c>
      <c r="F149" s="201" t="s">
        <v>266</v>
      </c>
      <c r="G149" s="202" t="s">
        <v>124</v>
      </c>
      <c r="H149" s="203">
        <v>210</v>
      </c>
      <c r="I149" s="204"/>
      <c r="J149" s="205">
        <f>ROUND(I149*H149,2)</f>
        <v>0</v>
      </c>
      <c r="K149" s="201" t="s">
        <v>125</v>
      </c>
      <c r="L149" s="43"/>
      <c r="M149" s="206" t="s">
        <v>19</v>
      </c>
      <c r="N149" s="207" t="s">
        <v>47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219</v>
      </c>
      <c r="AT149" s="210" t="s">
        <v>121</v>
      </c>
      <c r="AU149" s="210" t="s">
        <v>85</v>
      </c>
      <c r="AY149" s="16" t="s">
        <v>119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83</v>
      </c>
      <c r="BK149" s="211">
        <f>ROUND(I149*H149,2)</f>
        <v>0</v>
      </c>
      <c r="BL149" s="16" t="s">
        <v>219</v>
      </c>
      <c r="BM149" s="210" t="s">
        <v>267</v>
      </c>
    </row>
    <row r="150" s="2" customFormat="1">
      <c r="A150" s="37"/>
      <c r="B150" s="38"/>
      <c r="C150" s="39"/>
      <c r="D150" s="212" t="s">
        <v>127</v>
      </c>
      <c r="E150" s="39"/>
      <c r="F150" s="213" t="s">
        <v>268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127</v>
      </c>
      <c r="AU150" s="16" t="s">
        <v>85</v>
      </c>
    </row>
    <row r="151" s="2" customFormat="1" ht="24.15" customHeight="1">
      <c r="A151" s="37"/>
      <c r="B151" s="38"/>
      <c r="C151" s="199" t="s">
        <v>193</v>
      </c>
      <c r="D151" s="199" t="s">
        <v>121</v>
      </c>
      <c r="E151" s="200" t="s">
        <v>269</v>
      </c>
      <c r="F151" s="201" t="s">
        <v>270</v>
      </c>
      <c r="G151" s="202" t="s">
        <v>172</v>
      </c>
      <c r="H151" s="203">
        <v>5</v>
      </c>
      <c r="I151" s="204"/>
      <c r="J151" s="205">
        <f>ROUND(I151*H151,2)</f>
        <v>0</v>
      </c>
      <c r="K151" s="201" t="s">
        <v>125</v>
      </c>
      <c r="L151" s="43"/>
      <c r="M151" s="206" t="s">
        <v>19</v>
      </c>
      <c r="N151" s="207" t="s">
        <v>47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0.316</v>
      </c>
      <c r="T151" s="209">
        <f>S151*H151</f>
        <v>1.5800000000000001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219</v>
      </c>
      <c r="AT151" s="210" t="s">
        <v>121</v>
      </c>
      <c r="AU151" s="210" t="s">
        <v>85</v>
      </c>
      <c r="AY151" s="16" t="s">
        <v>119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83</v>
      </c>
      <c r="BK151" s="211">
        <f>ROUND(I151*H151,2)</f>
        <v>0</v>
      </c>
      <c r="BL151" s="16" t="s">
        <v>219</v>
      </c>
      <c r="BM151" s="210" t="s">
        <v>219</v>
      </c>
    </row>
    <row r="152" s="2" customFormat="1">
      <c r="A152" s="37"/>
      <c r="B152" s="38"/>
      <c r="C152" s="39"/>
      <c r="D152" s="212" t="s">
        <v>127</v>
      </c>
      <c r="E152" s="39"/>
      <c r="F152" s="213" t="s">
        <v>271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127</v>
      </c>
      <c r="AU152" s="16" t="s">
        <v>85</v>
      </c>
    </row>
    <row r="153" s="2" customFormat="1" ht="33" customHeight="1">
      <c r="A153" s="37"/>
      <c r="B153" s="38"/>
      <c r="C153" s="199" t="s">
        <v>272</v>
      </c>
      <c r="D153" s="199" t="s">
        <v>121</v>
      </c>
      <c r="E153" s="200" t="s">
        <v>273</v>
      </c>
      <c r="F153" s="201" t="s">
        <v>274</v>
      </c>
      <c r="G153" s="202" t="s">
        <v>124</v>
      </c>
      <c r="H153" s="203">
        <v>10</v>
      </c>
      <c r="I153" s="204"/>
      <c r="J153" s="205">
        <f>ROUND(I153*H153,2)</f>
        <v>0</v>
      </c>
      <c r="K153" s="201" t="s">
        <v>125</v>
      </c>
      <c r="L153" s="43"/>
      <c r="M153" s="206" t="s">
        <v>19</v>
      </c>
      <c r="N153" s="207" t="s">
        <v>47</v>
      </c>
      <c r="O153" s="83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219</v>
      </c>
      <c r="AT153" s="210" t="s">
        <v>121</v>
      </c>
      <c r="AU153" s="210" t="s">
        <v>85</v>
      </c>
      <c r="AY153" s="16" t="s">
        <v>119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83</v>
      </c>
      <c r="BK153" s="211">
        <f>ROUND(I153*H153,2)</f>
        <v>0</v>
      </c>
      <c r="BL153" s="16" t="s">
        <v>219</v>
      </c>
      <c r="BM153" s="210" t="s">
        <v>275</v>
      </c>
    </row>
    <row r="154" s="2" customFormat="1">
      <c r="A154" s="37"/>
      <c r="B154" s="38"/>
      <c r="C154" s="39"/>
      <c r="D154" s="212" t="s">
        <v>127</v>
      </c>
      <c r="E154" s="39"/>
      <c r="F154" s="213" t="s">
        <v>276</v>
      </c>
      <c r="G154" s="39"/>
      <c r="H154" s="39"/>
      <c r="I154" s="214"/>
      <c r="J154" s="39"/>
      <c r="K154" s="39"/>
      <c r="L154" s="43"/>
      <c r="M154" s="215"/>
      <c r="N154" s="216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127</v>
      </c>
      <c r="AU154" s="16" t="s">
        <v>85</v>
      </c>
    </row>
    <row r="155" s="2" customFormat="1" ht="33" customHeight="1">
      <c r="A155" s="37"/>
      <c r="B155" s="38"/>
      <c r="C155" s="199" t="s">
        <v>198</v>
      </c>
      <c r="D155" s="199" t="s">
        <v>121</v>
      </c>
      <c r="E155" s="200" t="s">
        <v>277</v>
      </c>
      <c r="F155" s="201" t="s">
        <v>278</v>
      </c>
      <c r="G155" s="202" t="s">
        <v>124</v>
      </c>
      <c r="H155" s="203">
        <v>10</v>
      </c>
      <c r="I155" s="204"/>
      <c r="J155" s="205">
        <f>ROUND(I155*H155,2)</f>
        <v>0</v>
      </c>
      <c r="K155" s="201" t="s">
        <v>125</v>
      </c>
      <c r="L155" s="43"/>
      <c r="M155" s="206" t="s">
        <v>19</v>
      </c>
      <c r="N155" s="207" t="s">
        <v>47</v>
      </c>
      <c r="O155" s="83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219</v>
      </c>
      <c r="AT155" s="210" t="s">
        <v>121</v>
      </c>
      <c r="AU155" s="210" t="s">
        <v>85</v>
      </c>
      <c r="AY155" s="16" t="s">
        <v>119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83</v>
      </c>
      <c r="BK155" s="211">
        <f>ROUND(I155*H155,2)</f>
        <v>0</v>
      </c>
      <c r="BL155" s="16" t="s">
        <v>219</v>
      </c>
      <c r="BM155" s="210" t="s">
        <v>279</v>
      </c>
    </row>
    <row r="156" s="2" customFormat="1">
      <c r="A156" s="37"/>
      <c r="B156" s="38"/>
      <c r="C156" s="39"/>
      <c r="D156" s="212" t="s">
        <v>127</v>
      </c>
      <c r="E156" s="39"/>
      <c r="F156" s="213" t="s">
        <v>280</v>
      </c>
      <c r="G156" s="39"/>
      <c r="H156" s="39"/>
      <c r="I156" s="214"/>
      <c r="J156" s="39"/>
      <c r="K156" s="39"/>
      <c r="L156" s="43"/>
      <c r="M156" s="215"/>
      <c r="N156" s="216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127</v>
      </c>
      <c r="AU156" s="16" t="s">
        <v>85</v>
      </c>
    </row>
    <row r="157" s="2" customFormat="1" ht="21.75" customHeight="1">
      <c r="A157" s="37"/>
      <c r="B157" s="38"/>
      <c r="C157" s="199" t="s">
        <v>281</v>
      </c>
      <c r="D157" s="199" t="s">
        <v>121</v>
      </c>
      <c r="E157" s="200" t="s">
        <v>282</v>
      </c>
      <c r="F157" s="201" t="s">
        <v>283</v>
      </c>
      <c r="G157" s="202" t="s">
        <v>172</v>
      </c>
      <c r="H157" s="203">
        <v>2.5</v>
      </c>
      <c r="I157" s="204"/>
      <c r="J157" s="205">
        <f>ROUND(I157*H157,2)</f>
        <v>0</v>
      </c>
      <c r="K157" s="201" t="s">
        <v>125</v>
      </c>
      <c r="L157" s="43"/>
      <c r="M157" s="206" t="s">
        <v>19</v>
      </c>
      <c r="N157" s="207" t="s">
        <v>47</v>
      </c>
      <c r="O157" s="83"/>
      <c r="P157" s="208">
        <f>O157*H157</f>
        <v>0</v>
      </c>
      <c r="Q157" s="208">
        <v>0.1012</v>
      </c>
      <c r="R157" s="208">
        <f>Q157*H157</f>
        <v>0.253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219</v>
      </c>
      <c r="AT157" s="210" t="s">
        <v>121</v>
      </c>
      <c r="AU157" s="210" t="s">
        <v>85</v>
      </c>
      <c r="AY157" s="16" t="s">
        <v>119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83</v>
      </c>
      <c r="BK157" s="211">
        <f>ROUND(I157*H157,2)</f>
        <v>0</v>
      </c>
      <c r="BL157" s="16" t="s">
        <v>219</v>
      </c>
      <c r="BM157" s="210" t="s">
        <v>284</v>
      </c>
    </row>
    <row r="158" s="2" customFormat="1">
      <c r="A158" s="37"/>
      <c r="B158" s="38"/>
      <c r="C158" s="39"/>
      <c r="D158" s="212" t="s">
        <v>127</v>
      </c>
      <c r="E158" s="39"/>
      <c r="F158" s="213" t="s">
        <v>285</v>
      </c>
      <c r="G158" s="39"/>
      <c r="H158" s="39"/>
      <c r="I158" s="214"/>
      <c r="J158" s="39"/>
      <c r="K158" s="39"/>
      <c r="L158" s="43"/>
      <c r="M158" s="215"/>
      <c r="N158" s="216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127</v>
      </c>
      <c r="AU158" s="16" t="s">
        <v>85</v>
      </c>
    </row>
    <row r="159" s="2" customFormat="1">
      <c r="A159" s="37"/>
      <c r="B159" s="38"/>
      <c r="C159" s="39"/>
      <c r="D159" s="227" t="s">
        <v>138</v>
      </c>
      <c r="E159" s="39"/>
      <c r="F159" s="228" t="s">
        <v>286</v>
      </c>
      <c r="G159" s="39"/>
      <c r="H159" s="39"/>
      <c r="I159" s="214"/>
      <c r="J159" s="39"/>
      <c r="K159" s="39"/>
      <c r="L159" s="43"/>
      <c r="M159" s="215"/>
      <c r="N159" s="216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138</v>
      </c>
      <c r="AU159" s="16" t="s">
        <v>85</v>
      </c>
    </row>
    <row r="160" s="2" customFormat="1" ht="24.15" customHeight="1">
      <c r="A160" s="37"/>
      <c r="B160" s="38"/>
      <c r="C160" s="199" t="s">
        <v>203</v>
      </c>
      <c r="D160" s="199" t="s">
        <v>121</v>
      </c>
      <c r="E160" s="200" t="s">
        <v>287</v>
      </c>
      <c r="F160" s="201" t="s">
        <v>288</v>
      </c>
      <c r="G160" s="202" t="s">
        <v>172</v>
      </c>
      <c r="H160" s="203">
        <v>73.5</v>
      </c>
      <c r="I160" s="204"/>
      <c r="J160" s="205">
        <f>ROUND(I160*H160,2)</f>
        <v>0</v>
      </c>
      <c r="K160" s="201" t="s">
        <v>125</v>
      </c>
      <c r="L160" s="43"/>
      <c r="M160" s="206" t="s">
        <v>19</v>
      </c>
      <c r="N160" s="207" t="s">
        <v>47</v>
      </c>
      <c r="O160" s="83"/>
      <c r="P160" s="208">
        <f>O160*H160</f>
        <v>0</v>
      </c>
      <c r="Q160" s="208">
        <v>0.19694999999999999</v>
      </c>
      <c r="R160" s="208">
        <f>Q160*H160</f>
        <v>14.475824999999999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219</v>
      </c>
      <c r="AT160" s="210" t="s">
        <v>121</v>
      </c>
      <c r="AU160" s="210" t="s">
        <v>85</v>
      </c>
      <c r="AY160" s="16" t="s">
        <v>119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83</v>
      </c>
      <c r="BK160" s="211">
        <f>ROUND(I160*H160,2)</f>
        <v>0</v>
      </c>
      <c r="BL160" s="16" t="s">
        <v>219</v>
      </c>
      <c r="BM160" s="210" t="s">
        <v>289</v>
      </c>
    </row>
    <row r="161" s="2" customFormat="1">
      <c r="A161" s="37"/>
      <c r="B161" s="38"/>
      <c r="C161" s="39"/>
      <c r="D161" s="212" t="s">
        <v>127</v>
      </c>
      <c r="E161" s="39"/>
      <c r="F161" s="213" t="s">
        <v>290</v>
      </c>
      <c r="G161" s="39"/>
      <c r="H161" s="39"/>
      <c r="I161" s="214"/>
      <c r="J161" s="39"/>
      <c r="K161" s="39"/>
      <c r="L161" s="43"/>
      <c r="M161" s="215"/>
      <c r="N161" s="216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127</v>
      </c>
      <c r="AU161" s="16" t="s">
        <v>85</v>
      </c>
    </row>
    <row r="162" s="2" customFormat="1">
      <c r="A162" s="37"/>
      <c r="B162" s="38"/>
      <c r="C162" s="39"/>
      <c r="D162" s="227" t="s">
        <v>138</v>
      </c>
      <c r="E162" s="39"/>
      <c r="F162" s="228" t="s">
        <v>291</v>
      </c>
      <c r="G162" s="39"/>
      <c r="H162" s="39"/>
      <c r="I162" s="214"/>
      <c r="J162" s="39"/>
      <c r="K162" s="39"/>
      <c r="L162" s="43"/>
      <c r="M162" s="215"/>
      <c r="N162" s="216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138</v>
      </c>
      <c r="AU162" s="16" t="s">
        <v>85</v>
      </c>
    </row>
    <row r="163" s="2" customFormat="1" ht="24.15" customHeight="1">
      <c r="A163" s="37"/>
      <c r="B163" s="38"/>
      <c r="C163" s="199" t="s">
        <v>292</v>
      </c>
      <c r="D163" s="199" t="s">
        <v>121</v>
      </c>
      <c r="E163" s="200" t="s">
        <v>293</v>
      </c>
      <c r="F163" s="201" t="s">
        <v>294</v>
      </c>
      <c r="G163" s="202" t="s">
        <v>172</v>
      </c>
      <c r="H163" s="203">
        <v>2.5</v>
      </c>
      <c r="I163" s="204"/>
      <c r="J163" s="205">
        <f>ROUND(I163*H163,2)</f>
        <v>0</v>
      </c>
      <c r="K163" s="201" t="s">
        <v>125</v>
      </c>
      <c r="L163" s="43"/>
      <c r="M163" s="206" t="s">
        <v>19</v>
      </c>
      <c r="N163" s="207" t="s">
        <v>47</v>
      </c>
      <c r="O163" s="83"/>
      <c r="P163" s="208">
        <f>O163*H163</f>
        <v>0</v>
      </c>
      <c r="Q163" s="208">
        <v>0.38625999999999999</v>
      </c>
      <c r="R163" s="208">
        <f>Q163*H163</f>
        <v>0.96565000000000001</v>
      </c>
      <c r="S163" s="208">
        <v>0</v>
      </c>
      <c r="T163" s="20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0" t="s">
        <v>219</v>
      </c>
      <c r="AT163" s="210" t="s">
        <v>121</v>
      </c>
      <c r="AU163" s="210" t="s">
        <v>85</v>
      </c>
      <c r="AY163" s="16" t="s">
        <v>119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6" t="s">
        <v>83</v>
      </c>
      <c r="BK163" s="211">
        <f>ROUND(I163*H163,2)</f>
        <v>0</v>
      </c>
      <c r="BL163" s="16" t="s">
        <v>219</v>
      </c>
      <c r="BM163" s="210" t="s">
        <v>295</v>
      </c>
    </row>
    <row r="164" s="2" customFormat="1">
      <c r="A164" s="37"/>
      <c r="B164" s="38"/>
      <c r="C164" s="39"/>
      <c r="D164" s="212" t="s">
        <v>127</v>
      </c>
      <c r="E164" s="39"/>
      <c r="F164" s="213" t="s">
        <v>296</v>
      </c>
      <c r="G164" s="39"/>
      <c r="H164" s="39"/>
      <c r="I164" s="214"/>
      <c r="J164" s="39"/>
      <c r="K164" s="39"/>
      <c r="L164" s="43"/>
      <c r="M164" s="215"/>
      <c r="N164" s="216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127</v>
      </c>
      <c r="AU164" s="16" t="s">
        <v>85</v>
      </c>
    </row>
    <row r="165" s="2" customFormat="1">
      <c r="A165" s="37"/>
      <c r="B165" s="38"/>
      <c r="C165" s="39"/>
      <c r="D165" s="227" t="s">
        <v>138</v>
      </c>
      <c r="E165" s="39"/>
      <c r="F165" s="228" t="s">
        <v>297</v>
      </c>
      <c r="G165" s="39"/>
      <c r="H165" s="39"/>
      <c r="I165" s="214"/>
      <c r="J165" s="39"/>
      <c r="K165" s="39"/>
      <c r="L165" s="43"/>
      <c r="M165" s="215"/>
      <c r="N165" s="216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138</v>
      </c>
      <c r="AU165" s="16" t="s">
        <v>85</v>
      </c>
    </row>
    <row r="166" s="2" customFormat="1" ht="16.5" customHeight="1">
      <c r="A166" s="37"/>
      <c r="B166" s="38"/>
      <c r="C166" s="199" t="s">
        <v>208</v>
      </c>
      <c r="D166" s="199" t="s">
        <v>121</v>
      </c>
      <c r="E166" s="200" t="s">
        <v>298</v>
      </c>
      <c r="F166" s="201" t="s">
        <v>299</v>
      </c>
      <c r="G166" s="202" t="s">
        <v>172</v>
      </c>
      <c r="H166" s="203">
        <v>74.25</v>
      </c>
      <c r="I166" s="204"/>
      <c r="J166" s="205">
        <f>ROUND(I166*H166,2)</f>
        <v>0</v>
      </c>
      <c r="K166" s="201" t="s">
        <v>125</v>
      </c>
      <c r="L166" s="43"/>
      <c r="M166" s="206" t="s">
        <v>19</v>
      </c>
      <c r="N166" s="207" t="s">
        <v>47</v>
      </c>
      <c r="O166" s="83"/>
      <c r="P166" s="208">
        <f>O166*H166</f>
        <v>0</v>
      </c>
      <c r="Q166" s="208">
        <v>0.10373</v>
      </c>
      <c r="R166" s="208">
        <f>Q166*H166</f>
        <v>7.7019525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219</v>
      </c>
      <c r="AT166" s="210" t="s">
        <v>121</v>
      </c>
      <c r="AU166" s="210" t="s">
        <v>85</v>
      </c>
      <c r="AY166" s="16" t="s">
        <v>119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83</v>
      </c>
      <c r="BK166" s="211">
        <f>ROUND(I166*H166,2)</f>
        <v>0</v>
      </c>
      <c r="BL166" s="16" t="s">
        <v>219</v>
      </c>
      <c r="BM166" s="210" t="s">
        <v>300</v>
      </c>
    </row>
    <row r="167" s="2" customFormat="1">
      <c r="A167" s="37"/>
      <c r="B167" s="38"/>
      <c r="C167" s="39"/>
      <c r="D167" s="212" t="s">
        <v>127</v>
      </c>
      <c r="E167" s="39"/>
      <c r="F167" s="213" t="s">
        <v>301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127</v>
      </c>
      <c r="AU167" s="16" t="s">
        <v>85</v>
      </c>
    </row>
    <row r="168" s="2" customFormat="1">
      <c r="A168" s="37"/>
      <c r="B168" s="38"/>
      <c r="C168" s="39"/>
      <c r="D168" s="227" t="s">
        <v>138</v>
      </c>
      <c r="E168" s="39"/>
      <c r="F168" s="228" t="s">
        <v>302</v>
      </c>
      <c r="G168" s="39"/>
      <c r="H168" s="39"/>
      <c r="I168" s="214"/>
      <c r="J168" s="39"/>
      <c r="K168" s="39"/>
      <c r="L168" s="43"/>
      <c r="M168" s="215"/>
      <c r="N168" s="216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138</v>
      </c>
      <c r="AU168" s="16" t="s">
        <v>85</v>
      </c>
    </row>
    <row r="169" s="2" customFormat="1" ht="24.15" customHeight="1">
      <c r="A169" s="37"/>
      <c r="B169" s="38"/>
      <c r="C169" s="199" t="s">
        <v>303</v>
      </c>
      <c r="D169" s="199" t="s">
        <v>121</v>
      </c>
      <c r="E169" s="200" t="s">
        <v>304</v>
      </c>
      <c r="F169" s="201" t="s">
        <v>305</v>
      </c>
      <c r="G169" s="202" t="s">
        <v>172</v>
      </c>
      <c r="H169" s="203">
        <v>2.5</v>
      </c>
      <c r="I169" s="204"/>
      <c r="J169" s="205">
        <f>ROUND(I169*H169,2)</f>
        <v>0</v>
      </c>
      <c r="K169" s="201" t="s">
        <v>125</v>
      </c>
      <c r="L169" s="43"/>
      <c r="M169" s="206" t="s">
        <v>19</v>
      </c>
      <c r="N169" s="207" t="s">
        <v>47</v>
      </c>
      <c r="O169" s="83"/>
      <c r="P169" s="208">
        <f>O169*H169</f>
        <v>0</v>
      </c>
      <c r="Q169" s="208">
        <v>0.31647999999999998</v>
      </c>
      <c r="R169" s="208">
        <f>Q169*H169</f>
        <v>0.7911999999999999</v>
      </c>
      <c r="S169" s="208">
        <v>0</v>
      </c>
      <c r="T169" s="20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0" t="s">
        <v>219</v>
      </c>
      <c r="AT169" s="210" t="s">
        <v>121</v>
      </c>
      <c r="AU169" s="210" t="s">
        <v>85</v>
      </c>
      <c r="AY169" s="16" t="s">
        <v>119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6" t="s">
        <v>83</v>
      </c>
      <c r="BK169" s="211">
        <f>ROUND(I169*H169,2)</f>
        <v>0</v>
      </c>
      <c r="BL169" s="16" t="s">
        <v>219</v>
      </c>
      <c r="BM169" s="210" t="s">
        <v>306</v>
      </c>
    </row>
    <row r="170" s="2" customFormat="1">
      <c r="A170" s="37"/>
      <c r="B170" s="38"/>
      <c r="C170" s="39"/>
      <c r="D170" s="212" t="s">
        <v>127</v>
      </c>
      <c r="E170" s="39"/>
      <c r="F170" s="213" t="s">
        <v>307</v>
      </c>
      <c r="G170" s="39"/>
      <c r="H170" s="39"/>
      <c r="I170" s="214"/>
      <c r="J170" s="39"/>
      <c r="K170" s="39"/>
      <c r="L170" s="43"/>
      <c r="M170" s="215"/>
      <c r="N170" s="216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127</v>
      </c>
      <c r="AU170" s="16" t="s">
        <v>85</v>
      </c>
    </row>
    <row r="171" s="2" customFormat="1">
      <c r="A171" s="37"/>
      <c r="B171" s="38"/>
      <c r="C171" s="39"/>
      <c r="D171" s="227" t="s">
        <v>138</v>
      </c>
      <c r="E171" s="39"/>
      <c r="F171" s="228" t="s">
        <v>308</v>
      </c>
      <c r="G171" s="39"/>
      <c r="H171" s="39"/>
      <c r="I171" s="214"/>
      <c r="J171" s="39"/>
      <c r="K171" s="39"/>
      <c r="L171" s="43"/>
      <c r="M171" s="215"/>
      <c r="N171" s="216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138</v>
      </c>
      <c r="AU171" s="16" t="s">
        <v>85</v>
      </c>
    </row>
    <row r="172" s="2" customFormat="1" ht="16.5" customHeight="1">
      <c r="A172" s="37"/>
      <c r="B172" s="38"/>
      <c r="C172" s="199" t="s">
        <v>212</v>
      </c>
      <c r="D172" s="199" t="s">
        <v>121</v>
      </c>
      <c r="E172" s="200" t="s">
        <v>309</v>
      </c>
      <c r="F172" s="201" t="s">
        <v>310</v>
      </c>
      <c r="G172" s="202" t="s">
        <v>172</v>
      </c>
      <c r="H172" s="203">
        <v>2.5</v>
      </c>
      <c r="I172" s="204"/>
      <c r="J172" s="205">
        <f>ROUND(I172*H172,2)</f>
        <v>0</v>
      </c>
      <c r="K172" s="201" t="s">
        <v>125</v>
      </c>
      <c r="L172" s="43"/>
      <c r="M172" s="206" t="s">
        <v>19</v>
      </c>
      <c r="N172" s="207" t="s">
        <v>47</v>
      </c>
      <c r="O172" s="83"/>
      <c r="P172" s="208">
        <f>O172*H172</f>
        <v>0</v>
      </c>
      <c r="Q172" s="208">
        <v>0.18151999999999999</v>
      </c>
      <c r="R172" s="208">
        <f>Q172*H172</f>
        <v>0.45379999999999998</v>
      </c>
      <c r="S172" s="208">
        <v>0</v>
      </c>
      <c r="T172" s="20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0" t="s">
        <v>219</v>
      </c>
      <c r="AT172" s="210" t="s">
        <v>121</v>
      </c>
      <c r="AU172" s="210" t="s">
        <v>85</v>
      </c>
      <c r="AY172" s="16" t="s">
        <v>119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6" t="s">
        <v>83</v>
      </c>
      <c r="BK172" s="211">
        <f>ROUND(I172*H172,2)</f>
        <v>0</v>
      </c>
      <c r="BL172" s="16" t="s">
        <v>219</v>
      </c>
      <c r="BM172" s="210" t="s">
        <v>311</v>
      </c>
    </row>
    <row r="173" s="2" customFormat="1">
      <c r="A173" s="37"/>
      <c r="B173" s="38"/>
      <c r="C173" s="39"/>
      <c r="D173" s="212" t="s">
        <v>127</v>
      </c>
      <c r="E173" s="39"/>
      <c r="F173" s="213" t="s">
        <v>312</v>
      </c>
      <c r="G173" s="39"/>
      <c r="H173" s="39"/>
      <c r="I173" s="214"/>
      <c r="J173" s="39"/>
      <c r="K173" s="39"/>
      <c r="L173" s="43"/>
      <c r="M173" s="215"/>
      <c r="N173" s="216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127</v>
      </c>
      <c r="AU173" s="16" t="s">
        <v>85</v>
      </c>
    </row>
    <row r="174" s="2" customFormat="1">
      <c r="A174" s="37"/>
      <c r="B174" s="38"/>
      <c r="C174" s="39"/>
      <c r="D174" s="227" t="s">
        <v>138</v>
      </c>
      <c r="E174" s="39"/>
      <c r="F174" s="228" t="s">
        <v>308</v>
      </c>
      <c r="G174" s="39"/>
      <c r="H174" s="39"/>
      <c r="I174" s="214"/>
      <c r="J174" s="39"/>
      <c r="K174" s="39"/>
      <c r="L174" s="43"/>
      <c r="M174" s="215"/>
      <c r="N174" s="216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138</v>
      </c>
      <c r="AU174" s="16" t="s">
        <v>85</v>
      </c>
    </row>
    <row r="175" s="2" customFormat="1" ht="24.15" customHeight="1">
      <c r="A175" s="37"/>
      <c r="B175" s="38"/>
      <c r="C175" s="199" t="s">
        <v>313</v>
      </c>
      <c r="D175" s="199" t="s">
        <v>121</v>
      </c>
      <c r="E175" s="200" t="s">
        <v>314</v>
      </c>
      <c r="F175" s="201" t="s">
        <v>315</v>
      </c>
      <c r="G175" s="202" t="s">
        <v>172</v>
      </c>
      <c r="H175" s="203">
        <v>1.75</v>
      </c>
      <c r="I175" s="204"/>
      <c r="J175" s="205">
        <f>ROUND(I175*H175,2)</f>
        <v>0</v>
      </c>
      <c r="K175" s="201" t="s">
        <v>125</v>
      </c>
      <c r="L175" s="43"/>
      <c r="M175" s="206" t="s">
        <v>19</v>
      </c>
      <c r="N175" s="207" t="s">
        <v>47</v>
      </c>
      <c r="O175" s="83"/>
      <c r="P175" s="208">
        <f>O175*H175</f>
        <v>0</v>
      </c>
      <c r="Q175" s="208">
        <v>0.084250000000000005</v>
      </c>
      <c r="R175" s="208">
        <f>Q175*H175</f>
        <v>0.1474375</v>
      </c>
      <c r="S175" s="208">
        <v>0</v>
      </c>
      <c r="T175" s="20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0" t="s">
        <v>219</v>
      </c>
      <c r="AT175" s="210" t="s">
        <v>121</v>
      </c>
      <c r="AU175" s="210" t="s">
        <v>85</v>
      </c>
      <c r="AY175" s="16" t="s">
        <v>119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6" t="s">
        <v>83</v>
      </c>
      <c r="BK175" s="211">
        <f>ROUND(I175*H175,2)</f>
        <v>0</v>
      </c>
      <c r="BL175" s="16" t="s">
        <v>219</v>
      </c>
      <c r="BM175" s="210" t="s">
        <v>316</v>
      </c>
    </row>
    <row r="176" s="2" customFormat="1">
      <c r="A176" s="37"/>
      <c r="B176" s="38"/>
      <c r="C176" s="39"/>
      <c r="D176" s="212" t="s">
        <v>127</v>
      </c>
      <c r="E176" s="39"/>
      <c r="F176" s="213" t="s">
        <v>317</v>
      </c>
      <c r="G176" s="39"/>
      <c r="H176" s="39"/>
      <c r="I176" s="214"/>
      <c r="J176" s="39"/>
      <c r="K176" s="39"/>
      <c r="L176" s="43"/>
      <c r="M176" s="215"/>
      <c r="N176" s="216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127</v>
      </c>
      <c r="AU176" s="16" t="s">
        <v>85</v>
      </c>
    </row>
    <row r="177" s="2" customFormat="1">
      <c r="A177" s="37"/>
      <c r="B177" s="38"/>
      <c r="C177" s="39"/>
      <c r="D177" s="227" t="s">
        <v>138</v>
      </c>
      <c r="E177" s="39"/>
      <c r="F177" s="228" t="s">
        <v>318</v>
      </c>
      <c r="G177" s="39"/>
      <c r="H177" s="39"/>
      <c r="I177" s="214"/>
      <c r="J177" s="39"/>
      <c r="K177" s="39"/>
      <c r="L177" s="43"/>
      <c r="M177" s="215"/>
      <c r="N177" s="216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138</v>
      </c>
      <c r="AU177" s="16" t="s">
        <v>85</v>
      </c>
    </row>
    <row r="178" s="2" customFormat="1" ht="16.5" customHeight="1">
      <c r="A178" s="37"/>
      <c r="B178" s="38"/>
      <c r="C178" s="217" t="s">
        <v>220</v>
      </c>
      <c r="D178" s="217" t="s">
        <v>129</v>
      </c>
      <c r="E178" s="218" t="s">
        <v>319</v>
      </c>
      <c r="F178" s="219" t="s">
        <v>320</v>
      </c>
      <c r="G178" s="220" t="s">
        <v>172</v>
      </c>
      <c r="H178" s="221">
        <v>0.26300000000000001</v>
      </c>
      <c r="I178" s="222"/>
      <c r="J178" s="223">
        <f>ROUND(I178*H178,2)</f>
        <v>0</v>
      </c>
      <c r="K178" s="219" t="s">
        <v>125</v>
      </c>
      <c r="L178" s="224"/>
      <c r="M178" s="225" t="s">
        <v>19</v>
      </c>
      <c r="N178" s="226" t="s">
        <v>47</v>
      </c>
      <c r="O178" s="83"/>
      <c r="P178" s="208">
        <f>O178*H178</f>
        <v>0</v>
      </c>
      <c r="Q178" s="208">
        <v>0.17999999999999999</v>
      </c>
      <c r="R178" s="208">
        <f>Q178*H178</f>
        <v>0.04734</v>
      </c>
      <c r="S178" s="208">
        <v>0</v>
      </c>
      <c r="T178" s="20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0" t="s">
        <v>224</v>
      </c>
      <c r="AT178" s="210" t="s">
        <v>129</v>
      </c>
      <c r="AU178" s="210" t="s">
        <v>85</v>
      </c>
      <c r="AY178" s="16" t="s">
        <v>119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6" t="s">
        <v>83</v>
      </c>
      <c r="BK178" s="211">
        <f>ROUND(I178*H178,2)</f>
        <v>0</v>
      </c>
      <c r="BL178" s="16" t="s">
        <v>219</v>
      </c>
      <c r="BM178" s="210" t="s">
        <v>321</v>
      </c>
    </row>
    <row r="179" s="2" customFormat="1" ht="24.15" customHeight="1">
      <c r="A179" s="37"/>
      <c r="B179" s="38"/>
      <c r="C179" s="199" t="s">
        <v>322</v>
      </c>
      <c r="D179" s="199" t="s">
        <v>121</v>
      </c>
      <c r="E179" s="200" t="s">
        <v>323</v>
      </c>
      <c r="F179" s="201" t="s">
        <v>324</v>
      </c>
      <c r="G179" s="202" t="s">
        <v>124</v>
      </c>
      <c r="H179" s="203">
        <v>4</v>
      </c>
      <c r="I179" s="204"/>
      <c r="J179" s="205">
        <f>ROUND(I179*H179,2)</f>
        <v>0</v>
      </c>
      <c r="K179" s="201" t="s">
        <v>125</v>
      </c>
      <c r="L179" s="43"/>
      <c r="M179" s="206" t="s">
        <v>19</v>
      </c>
      <c r="N179" s="207" t="s">
        <v>47</v>
      </c>
      <c r="O179" s="83"/>
      <c r="P179" s="208">
        <f>O179*H179</f>
        <v>0</v>
      </c>
      <c r="Q179" s="208">
        <v>0</v>
      </c>
      <c r="R179" s="208">
        <f>Q179*H179</f>
        <v>0</v>
      </c>
      <c r="S179" s="208">
        <v>0.25</v>
      </c>
      <c r="T179" s="209">
        <f>S179*H179</f>
        <v>1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0" t="s">
        <v>219</v>
      </c>
      <c r="AT179" s="210" t="s">
        <v>121</v>
      </c>
      <c r="AU179" s="210" t="s">
        <v>85</v>
      </c>
      <c r="AY179" s="16" t="s">
        <v>119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6" t="s">
        <v>83</v>
      </c>
      <c r="BK179" s="211">
        <f>ROUND(I179*H179,2)</f>
        <v>0</v>
      </c>
      <c r="BL179" s="16" t="s">
        <v>219</v>
      </c>
      <c r="BM179" s="210" t="s">
        <v>325</v>
      </c>
    </row>
    <row r="180" s="2" customFormat="1">
      <c r="A180" s="37"/>
      <c r="B180" s="38"/>
      <c r="C180" s="39"/>
      <c r="D180" s="212" t="s">
        <v>127</v>
      </c>
      <c r="E180" s="39"/>
      <c r="F180" s="213" t="s">
        <v>326</v>
      </c>
      <c r="G180" s="39"/>
      <c r="H180" s="39"/>
      <c r="I180" s="214"/>
      <c r="J180" s="39"/>
      <c r="K180" s="39"/>
      <c r="L180" s="43"/>
      <c r="M180" s="215"/>
      <c r="N180" s="216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127</v>
      </c>
      <c r="AU180" s="16" t="s">
        <v>85</v>
      </c>
    </row>
    <row r="181" s="2" customFormat="1" ht="24.15" customHeight="1">
      <c r="A181" s="37"/>
      <c r="B181" s="38"/>
      <c r="C181" s="199" t="s">
        <v>225</v>
      </c>
      <c r="D181" s="199" t="s">
        <v>121</v>
      </c>
      <c r="E181" s="200" t="s">
        <v>327</v>
      </c>
      <c r="F181" s="201" t="s">
        <v>328</v>
      </c>
      <c r="G181" s="202" t="s">
        <v>124</v>
      </c>
      <c r="H181" s="203">
        <v>4</v>
      </c>
      <c r="I181" s="204"/>
      <c r="J181" s="205">
        <f>ROUND(I181*H181,2)</f>
        <v>0</v>
      </c>
      <c r="K181" s="201" t="s">
        <v>125</v>
      </c>
      <c r="L181" s="43"/>
      <c r="M181" s="206" t="s">
        <v>19</v>
      </c>
      <c r="N181" s="207" t="s">
        <v>47</v>
      </c>
      <c r="O181" s="83"/>
      <c r="P181" s="208">
        <f>O181*H181</f>
        <v>0</v>
      </c>
      <c r="Q181" s="208">
        <v>0.11519</v>
      </c>
      <c r="R181" s="208">
        <f>Q181*H181</f>
        <v>0.46076</v>
      </c>
      <c r="S181" s="208">
        <v>0</v>
      </c>
      <c r="T181" s="20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0" t="s">
        <v>219</v>
      </c>
      <c r="AT181" s="210" t="s">
        <v>121</v>
      </c>
      <c r="AU181" s="210" t="s">
        <v>85</v>
      </c>
      <c r="AY181" s="16" t="s">
        <v>119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6" t="s">
        <v>83</v>
      </c>
      <c r="BK181" s="211">
        <f>ROUND(I181*H181,2)</f>
        <v>0</v>
      </c>
      <c r="BL181" s="16" t="s">
        <v>219</v>
      </c>
      <c r="BM181" s="210" t="s">
        <v>329</v>
      </c>
    </row>
    <row r="182" s="2" customFormat="1">
      <c r="A182" s="37"/>
      <c r="B182" s="38"/>
      <c r="C182" s="39"/>
      <c r="D182" s="212" t="s">
        <v>127</v>
      </c>
      <c r="E182" s="39"/>
      <c r="F182" s="213" t="s">
        <v>330</v>
      </c>
      <c r="G182" s="39"/>
      <c r="H182" s="39"/>
      <c r="I182" s="214"/>
      <c r="J182" s="39"/>
      <c r="K182" s="39"/>
      <c r="L182" s="43"/>
      <c r="M182" s="215"/>
      <c r="N182" s="216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127</v>
      </c>
      <c r="AU182" s="16" t="s">
        <v>85</v>
      </c>
    </row>
    <row r="183" s="2" customFormat="1">
      <c r="A183" s="37"/>
      <c r="B183" s="38"/>
      <c r="C183" s="39"/>
      <c r="D183" s="227" t="s">
        <v>138</v>
      </c>
      <c r="E183" s="39"/>
      <c r="F183" s="228" t="s">
        <v>331</v>
      </c>
      <c r="G183" s="39"/>
      <c r="H183" s="39"/>
      <c r="I183" s="214"/>
      <c r="J183" s="39"/>
      <c r="K183" s="39"/>
      <c r="L183" s="43"/>
      <c r="M183" s="215"/>
      <c r="N183" s="216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138</v>
      </c>
      <c r="AU183" s="16" t="s">
        <v>85</v>
      </c>
    </row>
    <row r="184" s="2" customFormat="1" ht="16.5" customHeight="1">
      <c r="A184" s="37"/>
      <c r="B184" s="38"/>
      <c r="C184" s="217" t="s">
        <v>332</v>
      </c>
      <c r="D184" s="217" t="s">
        <v>129</v>
      </c>
      <c r="E184" s="218" t="s">
        <v>333</v>
      </c>
      <c r="F184" s="219" t="s">
        <v>334</v>
      </c>
      <c r="G184" s="220" t="s">
        <v>124</v>
      </c>
      <c r="H184" s="221">
        <v>2</v>
      </c>
      <c r="I184" s="222"/>
      <c r="J184" s="223">
        <f>ROUND(I184*H184,2)</f>
        <v>0</v>
      </c>
      <c r="K184" s="219" t="s">
        <v>125</v>
      </c>
      <c r="L184" s="224"/>
      <c r="M184" s="225" t="s">
        <v>19</v>
      </c>
      <c r="N184" s="226" t="s">
        <v>47</v>
      </c>
      <c r="O184" s="83"/>
      <c r="P184" s="208">
        <f>O184*H184</f>
        <v>0</v>
      </c>
      <c r="Q184" s="208">
        <v>0.080000000000000002</v>
      </c>
      <c r="R184" s="208">
        <f>Q184*H184</f>
        <v>0.16</v>
      </c>
      <c r="S184" s="208">
        <v>0</v>
      </c>
      <c r="T184" s="20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0" t="s">
        <v>224</v>
      </c>
      <c r="AT184" s="210" t="s">
        <v>129</v>
      </c>
      <c r="AU184" s="210" t="s">
        <v>85</v>
      </c>
      <c r="AY184" s="16" t="s">
        <v>119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6" t="s">
        <v>83</v>
      </c>
      <c r="BK184" s="211">
        <f>ROUND(I184*H184,2)</f>
        <v>0</v>
      </c>
      <c r="BL184" s="16" t="s">
        <v>219</v>
      </c>
      <c r="BM184" s="210" t="s">
        <v>335</v>
      </c>
    </row>
    <row r="185" s="2" customFormat="1" ht="24.15" customHeight="1">
      <c r="A185" s="37"/>
      <c r="B185" s="38"/>
      <c r="C185" s="199" t="s">
        <v>231</v>
      </c>
      <c r="D185" s="199" t="s">
        <v>121</v>
      </c>
      <c r="E185" s="200" t="s">
        <v>336</v>
      </c>
      <c r="F185" s="201" t="s">
        <v>337</v>
      </c>
      <c r="G185" s="202" t="s">
        <v>124</v>
      </c>
      <c r="H185" s="203">
        <v>8</v>
      </c>
      <c r="I185" s="204"/>
      <c r="J185" s="205">
        <f>ROUND(I185*H185,2)</f>
        <v>0</v>
      </c>
      <c r="K185" s="201" t="s">
        <v>125</v>
      </c>
      <c r="L185" s="43"/>
      <c r="M185" s="206" t="s">
        <v>19</v>
      </c>
      <c r="N185" s="207" t="s">
        <v>47</v>
      </c>
      <c r="O185" s="83"/>
      <c r="P185" s="208">
        <f>O185*H185</f>
        <v>0</v>
      </c>
      <c r="Q185" s="208">
        <v>0</v>
      </c>
      <c r="R185" s="208">
        <f>Q185*H185</f>
        <v>0</v>
      </c>
      <c r="S185" s="208">
        <v>0.20000000000000001</v>
      </c>
      <c r="T185" s="209">
        <f>S185*H185</f>
        <v>1.6000000000000001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0" t="s">
        <v>219</v>
      </c>
      <c r="AT185" s="210" t="s">
        <v>121</v>
      </c>
      <c r="AU185" s="210" t="s">
        <v>85</v>
      </c>
      <c r="AY185" s="16" t="s">
        <v>119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6" t="s">
        <v>83</v>
      </c>
      <c r="BK185" s="211">
        <f>ROUND(I185*H185,2)</f>
        <v>0</v>
      </c>
      <c r="BL185" s="16" t="s">
        <v>219</v>
      </c>
      <c r="BM185" s="210" t="s">
        <v>338</v>
      </c>
    </row>
    <row r="186" s="2" customFormat="1">
      <c r="A186" s="37"/>
      <c r="B186" s="38"/>
      <c r="C186" s="39"/>
      <c r="D186" s="212" t="s">
        <v>127</v>
      </c>
      <c r="E186" s="39"/>
      <c r="F186" s="213" t="s">
        <v>339</v>
      </c>
      <c r="G186" s="39"/>
      <c r="H186" s="39"/>
      <c r="I186" s="214"/>
      <c r="J186" s="39"/>
      <c r="K186" s="39"/>
      <c r="L186" s="43"/>
      <c r="M186" s="215"/>
      <c r="N186" s="216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127</v>
      </c>
      <c r="AU186" s="16" t="s">
        <v>85</v>
      </c>
    </row>
    <row r="187" s="2" customFormat="1" ht="24.15" customHeight="1">
      <c r="A187" s="37"/>
      <c r="B187" s="38"/>
      <c r="C187" s="199" t="s">
        <v>340</v>
      </c>
      <c r="D187" s="199" t="s">
        <v>121</v>
      </c>
      <c r="E187" s="200" t="s">
        <v>341</v>
      </c>
      <c r="F187" s="201" t="s">
        <v>342</v>
      </c>
      <c r="G187" s="202" t="s">
        <v>124</v>
      </c>
      <c r="H187" s="203">
        <v>8</v>
      </c>
      <c r="I187" s="204"/>
      <c r="J187" s="205">
        <f>ROUND(I187*H187,2)</f>
        <v>0</v>
      </c>
      <c r="K187" s="201" t="s">
        <v>125</v>
      </c>
      <c r="L187" s="43"/>
      <c r="M187" s="206" t="s">
        <v>19</v>
      </c>
      <c r="N187" s="207" t="s">
        <v>47</v>
      </c>
      <c r="O187" s="83"/>
      <c r="P187" s="208">
        <f>O187*H187</f>
        <v>0</v>
      </c>
      <c r="Q187" s="208">
        <v>0.085309999999999997</v>
      </c>
      <c r="R187" s="208">
        <f>Q187*H187</f>
        <v>0.68247999999999998</v>
      </c>
      <c r="S187" s="208">
        <v>0</v>
      </c>
      <c r="T187" s="20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0" t="s">
        <v>219</v>
      </c>
      <c r="AT187" s="210" t="s">
        <v>121</v>
      </c>
      <c r="AU187" s="210" t="s">
        <v>85</v>
      </c>
      <c r="AY187" s="16" t="s">
        <v>119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6" t="s">
        <v>83</v>
      </c>
      <c r="BK187" s="211">
        <f>ROUND(I187*H187,2)</f>
        <v>0</v>
      </c>
      <c r="BL187" s="16" t="s">
        <v>219</v>
      </c>
      <c r="BM187" s="210" t="s">
        <v>343</v>
      </c>
    </row>
    <row r="188" s="2" customFormat="1">
      <c r="A188" s="37"/>
      <c r="B188" s="38"/>
      <c r="C188" s="39"/>
      <c r="D188" s="212" t="s">
        <v>127</v>
      </c>
      <c r="E188" s="39"/>
      <c r="F188" s="213" t="s">
        <v>344</v>
      </c>
      <c r="G188" s="39"/>
      <c r="H188" s="39"/>
      <c r="I188" s="214"/>
      <c r="J188" s="39"/>
      <c r="K188" s="39"/>
      <c r="L188" s="43"/>
      <c r="M188" s="215"/>
      <c r="N188" s="216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127</v>
      </c>
      <c r="AU188" s="16" t="s">
        <v>85</v>
      </c>
    </row>
    <row r="189" s="2" customFormat="1">
      <c r="A189" s="37"/>
      <c r="B189" s="38"/>
      <c r="C189" s="39"/>
      <c r="D189" s="227" t="s">
        <v>138</v>
      </c>
      <c r="E189" s="39"/>
      <c r="F189" s="228" t="s">
        <v>345</v>
      </c>
      <c r="G189" s="39"/>
      <c r="H189" s="39"/>
      <c r="I189" s="214"/>
      <c r="J189" s="39"/>
      <c r="K189" s="39"/>
      <c r="L189" s="43"/>
      <c r="M189" s="215"/>
      <c r="N189" s="216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138</v>
      </c>
      <c r="AU189" s="16" t="s">
        <v>85</v>
      </c>
    </row>
    <row r="190" s="2" customFormat="1" ht="16.5" customHeight="1">
      <c r="A190" s="37"/>
      <c r="B190" s="38"/>
      <c r="C190" s="217" t="s">
        <v>235</v>
      </c>
      <c r="D190" s="217" t="s">
        <v>129</v>
      </c>
      <c r="E190" s="218" t="s">
        <v>346</v>
      </c>
      <c r="F190" s="219" t="s">
        <v>347</v>
      </c>
      <c r="G190" s="220" t="s">
        <v>124</v>
      </c>
      <c r="H190" s="221">
        <v>4</v>
      </c>
      <c r="I190" s="222"/>
      <c r="J190" s="223">
        <f>ROUND(I190*H190,2)</f>
        <v>0</v>
      </c>
      <c r="K190" s="219" t="s">
        <v>125</v>
      </c>
      <c r="L190" s="224"/>
      <c r="M190" s="225" t="s">
        <v>19</v>
      </c>
      <c r="N190" s="226" t="s">
        <v>47</v>
      </c>
      <c r="O190" s="83"/>
      <c r="P190" s="208">
        <f>O190*H190</f>
        <v>0</v>
      </c>
      <c r="Q190" s="208">
        <v>0.021999999999999999</v>
      </c>
      <c r="R190" s="208">
        <f>Q190*H190</f>
        <v>0.087999999999999995</v>
      </c>
      <c r="S190" s="208">
        <v>0</v>
      </c>
      <c r="T190" s="20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0" t="s">
        <v>224</v>
      </c>
      <c r="AT190" s="210" t="s">
        <v>129</v>
      </c>
      <c r="AU190" s="210" t="s">
        <v>85</v>
      </c>
      <c r="AY190" s="16" t="s">
        <v>119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6" t="s">
        <v>83</v>
      </c>
      <c r="BK190" s="211">
        <f>ROUND(I190*H190,2)</f>
        <v>0</v>
      </c>
      <c r="BL190" s="16" t="s">
        <v>219</v>
      </c>
      <c r="BM190" s="210" t="s">
        <v>348</v>
      </c>
    </row>
    <row r="191" s="2" customFormat="1" ht="16.5" customHeight="1">
      <c r="A191" s="37"/>
      <c r="B191" s="38"/>
      <c r="C191" s="199" t="s">
        <v>349</v>
      </c>
      <c r="D191" s="199" t="s">
        <v>121</v>
      </c>
      <c r="E191" s="200" t="s">
        <v>350</v>
      </c>
      <c r="F191" s="201" t="s">
        <v>351</v>
      </c>
      <c r="G191" s="202" t="s">
        <v>124</v>
      </c>
      <c r="H191" s="203">
        <v>410</v>
      </c>
      <c r="I191" s="204"/>
      <c r="J191" s="205">
        <f>ROUND(I191*H191,2)</f>
        <v>0</v>
      </c>
      <c r="K191" s="201" t="s">
        <v>125</v>
      </c>
      <c r="L191" s="43"/>
      <c r="M191" s="206" t="s">
        <v>19</v>
      </c>
      <c r="N191" s="207" t="s">
        <v>47</v>
      </c>
      <c r="O191" s="83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0" t="s">
        <v>219</v>
      </c>
      <c r="AT191" s="210" t="s">
        <v>121</v>
      </c>
      <c r="AU191" s="210" t="s">
        <v>85</v>
      </c>
      <c r="AY191" s="16" t="s">
        <v>119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6" t="s">
        <v>83</v>
      </c>
      <c r="BK191" s="211">
        <f>ROUND(I191*H191,2)</f>
        <v>0</v>
      </c>
      <c r="BL191" s="16" t="s">
        <v>219</v>
      </c>
      <c r="BM191" s="210" t="s">
        <v>352</v>
      </c>
    </row>
    <row r="192" s="2" customFormat="1">
      <c r="A192" s="37"/>
      <c r="B192" s="38"/>
      <c r="C192" s="39"/>
      <c r="D192" s="212" t="s">
        <v>127</v>
      </c>
      <c r="E192" s="39"/>
      <c r="F192" s="213" t="s">
        <v>353</v>
      </c>
      <c r="G192" s="39"/>
      <c r="H192" s="39"/>
      <c r="I192" s="214"/>
      <c r="J192" s="39"/>
      <c r="K192" s="39"/>
      <c r="L192" s="43"/>
      <c r="M192" s="215"/>
      <c r="N192" s="216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127</v>
      </c>
      <c r="AU192" s="16" t="s">
        <v>85</v>
      </c>
    </row>
    <row r="193" s="2" customFormat="1">
      <c r="A193" s="37"/>
      <c r="B193" s="38"/>
      <c r="C193" s="39"/>
      <c r="D193" s="227" t="s">
        <v>138</v>
      </c>
      <c r="E193" s="39"/>
      <c r="F193" s="228" t="s">
        <v>354</v>
      </c>
      <c r="G193" s="39"/>
      <c r="H193" s="39"/>
      <c r="I193" s="214"/>
      <c r="J193" s="39"/>
      <c r="K193" s="39"/>
      <c r="L193" s="43"/>
      <c r="M193" s="215"/>
      <c r="N193" s="216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138</v>
      </c>
      <c r="AU193" s="16" t="s">
        <v>85</v>
      </c>
    </row>
    <row r="194" s="2" customFormat="1" ht="16.5" customHeight="1">
      <c r="A194" s="37"/>
      <c r="B194" s="38"/>
      <c r="C194" s="199" t="s">
        <v>240</v>
      </c>
      <c r="D194" s="199" t="s">
        <v>121</v>
      </c>
      <c r="E194" s="200" t="s">
        <v>355</v>
      </c>
      <c r="F194" s="201" t="s">
        <v>356</v>
      </c>
      <c r="G194" s="202" t="s">
        <v>124</v>
      </c>
      <c r="H194" s="203">
        <v>20</v>
      </c>
      <c r="I194" s="204"/>
      <c r="J194" s="205">
        <f>ROUND(I194*H194,2)</f>
        <v>0</v>
      </c>
      <c r="K194" s="201" t="s">
        <v>125</v>
      </c>
      <c r="L194" s="43"/>
      <c r="M194" s="206" t="s">
        <v>19</v>
      </c>
      <c r="N194" s="207" t="s">
        <v>47</v>
      </c>
      <c r="O194" s="83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0" t="s">
        <v>219</v>
      </c>
      <c r="AT194" s="210" t="s">
        <v>121</v>
      </c>
      <c r="AU194" s="210" t="s">
        <v>85</v>
      </c>
      <c r="AY194" s="16" t="s">
        <v>119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6" t="s">
        <v>83</v>
      </c>
      <c r="BK194" s="211">
        <f>ROUND(I194*H194,2)</f>
        <v>0</v>
      </c>
      <c r="BL194" s="16" t="s">
        <v>219</v>
      </c>
      <c r="BM194" s="210" t="s">
        <v>357</v>
      </c>
    </row>
    <row r="195" s="2" customFormat="1">
      <c r="A195" s="37"/>
      <c r="B195" s="38"/>
      <c r="C195" s="39"/>
      <c r="D195" s="212" t="s">
        <v>127</v>
      </c>
      <c r="E195" s="39"/>
      <c r="F195" s="213" t="s">
        <v>358</v>
      </c>
      <c r="G195" s="39"/>
      <c r="H195" s="39"/>
      <c r="I195" s="214"/>
      <c r="J195" s="39"/>
      <c r="K195" s="39"/>
      <c r="L195" s="43"/>
      <c r="M195" s="215"/>
      <c r="N195" s="216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127</v>
      </c>
      <c r="AU195" s="16" t="s">
        <v>85</v>
      </c>
    </row>
    <row r="196" s="2" customFormat="1">
      <c r="A196" s="37"/>
      <c r="B196" s="38"/>
      <c r="C196" s="39"/>
      <c r="D196" s="227" t="s">
        <v>138</v>
      </c>
      <c r="E196" s="39"/>
      <c r="F196" s="228" t="s">
        <v>359</v>
      </c>
      <c r="G196" s="39"/>
      <c r="H196" s="39"/>
      <c r="I196" s="214"/>
      <c r="J196" s="39"/>
      <c r="K196" s="39"/>
      <c r="L196" s="43"/>
      <c r="M196" s="215"/>
      <c r="N196" s="216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138</v>
      </c>
      <c r="AU196" s="16" t="s">
        <v>85</v>
      </c>
    </row>
    <row r="197" s="2" customFormat="1" ht="33" customHeight="1">
      <c r="A197" s="37"/>
      <c r="B197" s="38"/>
      <c r="C197" s="199" t="s">
        <v>360</v>
      </c>
      <c r="D197" s="199" t="s">
        <v>121</v>
      </c>
      <c r="E197" s="200" t="s">
        <v>361</v>
      </c>
      <c r="F197" s="201" t="s">
        <v>362</v>
      </c>
      <c r="G197" s="202" t="s">
        <v>124</v>
      </c>
      <c r="H197" s="203">
        <v>430</v>
      </c>
      <c r="I197" s="204"/>
      <c r="J197" s="205">
        <f>ROUND(I197*H197,2)</f>
        <v>0</v>
      </c>
      <c r="K197" s="201" t="s">
        <v>125</v>
      </c>
      <c r="L197" s="43"/>
      <c r="M197" s="206" t="s">
        <v>19</v>
      </c>
      <c r="N197" s="207" t="s">
        <v>47</v>
      </c>
      <c r="O197" s="83"/>
      <c r="P197" s="208">
        <f>O197*H197</f>
        <v>0</v>
      </c>
      <c r="Q197" s="208">
        <v>0.00060999999999999997</v>
      </c>
      <c r="R197" s="208">
        <f>Q197*H197</f>
        <v>0.26229999999999998</v>
      </c>
      <c r="S197" s="208">
        <v>0</v>
      </c>
      <c r="T197" s="20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0" t="s">
        <v>219</v>
      </c>
      <c r="AT197" s="210" t="s">
        <v>121</v>
      </c>
      <c r="AU197" s="210" t="s">
        <v>85</v>
      </c>
      <c r="AY197" s="16" t="s">
        <v>119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6" t="s">
        <v>83</v>
      </c>
      <c r="BK197" s="211">
        <f>ROUND(I197*H197,2)</f>
        <v>0</v>
      </c>
      <c r="BL197" s="16" t="s">
        <v>219</v>
      </c>
      <c r="BM197" s="210" t="s">
        <v>363</v>
      </c>
    </row>
    <row r="198" s="2" customFormat="1">
      <c r="A198" s="37"/>
      <c r="B198" s="38"/>
      <c r="C198" s="39"/>
      <c r="D198" s="212" t="s">
        <v>127</v>
      </c>
      <c r="E198" s="39"/>
      <c r="F198" s="213" t="s">
        <v>364</v>
      </c>
      <c r="G198" s="39"/>
      <c r="H198" s="39"/>
      <c r="I198" s="214"/>
      <c r="J198" s="39"/>
      <c r="K198" s="39"/>
      <c r="L198" s="43"/>
      <c r="M198" s="215"/>
      <c r="N198" s="216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127</v>
      </c>
      <c r="AU198" s="16" t="s">
        <v>85</v>
      </c>
    </row>
    <row r="199" s="2" customFormat="1" ht="24.15" customHeight="1">
      <c r="A199" s="37"/>
      <c r="B199" s="38"/>
      <c r="C199" s="199" t="s">
        <v>244</v>
      </c>
      <c r="D199" s="199" t="s">
        <v>121</v>
      </c>
      <c r="E199" s="200" t="s">
        <v>365</v>
      </c>
      <c r="F199" s="201" t="s">
        <v>366</v>
      </c>
      <c r="G199" s="202" t="s">
        <v>166</v>
      </c>
      <c r="H199" s="203">
        <v>7.1600000000000001</v>
      </c>
      <c r="I199" s="204"/>
      <c r="J199" s="205">
        <f>ROUND(I199*H199,2)</f>
        <v>0</v>
      </c>
      <c r="K199" s="201" t="s">
        <v>125</v>
      </c>
      <c r="L199" s="43"/>
      <c r="M199" s="206" t="s">
        <v>19</v>
      </c>
      <c r="N199" s="207" t="s">
        <v>47</v>
      </c>
      <c r="O199" s="83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0" t="s">
        <v>219</v>
      </c>
      <c r="AT199" s="210" t="s">
        <v>121</v>
      </c>
      <c r="AU199" s="210" t="s">
        <v>85</v>
      </c>
      <c r="AY199" s="16" t="s">
        <v>119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6" t="s">
        <v>83</v>
      </c>
      <c r="BK199" s="211">
        <f>ROUND(I199*H199,2)</f>
        <v>0</v>
      </c>
      <c r="BL199" s="16" t="s">
        <v>219</v>
      </c>
      <c r="BM199" s="210" t="s">
        <v>367</v>
      </c>
    </row>
    <row r="200" s="2" customFormat="1">
      <c r="A200" s="37"/>
      <c r="B200" s="38"/>
      <c r="C200" s="39"/>
      <c r="D200" s="212" t="s">
        <v>127</v>
      </c>
      <c r="E200" s="39"/>
      <c r="F200" s="213" t="s">
        <v>368</v>
      </c>
      <c r="G200" s="39"/>
      <c r="H200" s="39"/>
      <c r="I200" s="214"/>
      <c r="J200" s="39"/>
      <c r="K200" s="39"/>
      <c r="L200" s="43"/>
      <c r="M200" s="215"/>
      <c r="N200" s="216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127</v>
      </c>
      <c r="AU200" s="16" t="s">
        <v>85</v>
      </c>
    </row>
    <row r="201" s="2" customFormat="1" ht="24.15" customHeight="1">
      <c r="A201" s="37"/>
      <c r="B201" s="38"/>
      <c r="C201" s="199" t="s">
        <v>369</v>
      </c>
      <c r="D201" s="199" t="s">
        <v>121</v>
      </c>
      <c r="E201" s="200" t="s">
        <v>370</v>
      </c>
      <c r="F201" s="201" t="s">
        <v>371</v>
      </c>
      <c r="G201" s="202" t="s">
        <v>166</v>
      </c>
      <c r="H201" s="203">
        <v>7.1600000000000001</v>
      </c>
      <c r="I201" s="204"/>
      <c r="J201" s="205">
        <f>ROUND(I201*H201,2)</f>
        <v>0</v>
      </c>
      <c r="K201" s="201" t="s">
        <v>125</v>
      </c>
      <c r="L201" s="43"/>
      <c r="M201" s="206" t="s">
        <v>19</v>
      </c>
      <c r="N201" s="207" t="s">
        <v>47</v>
      </c>
      <c r="O201" s="83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0" t="s">
        <v>219</v>
      </c>
      <c r="AT201" s="210" t="s">
        <v>121</v>
      </c>
      <c r="AU201" s="210" t="s">
        <v>85</v>
      </c>
      <c r="AY201" s="16" t="s">
        <v>119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6" t="s">
        <v>83</v>
      </c>
      <c r="BK201" s="211">
        <f>ROUND(I201*H201,2)</f>
        <v>0</v>
      </c>
      <c r="BL201" s="16" t="s">
        <v>219</v>
      </c>
      <c r="BM201" s="210" t="s">
        <v>372</v>
      </c>
    </row>
    <row r="202" s="2" customFormat="1">
      <c r="A202" s="37"/>
      <c r="B202" s="38"/>
      <c r="C202" s="39"/>
      <c r="D202" s="212" t="s">
        <v>127</v>
      </c>
      <c r="E202" s="39"/>
      <c r="F202" s="213" t="s">
        <v>373</v>
      </c>
      <c r="G202" s="39"/>
      <c r="H202" s="39"/>
      <c r="I202" s="214"/>
      <c r="J202" s="39"/>
      <c r="K202" s="39"/>
      <c r="L202" s="43"/>
      <c r="M202" s="215"/>
      <c r="N202" s="216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127</v>
      </c>
      <c r="AU202" s="16" t="s">
        <v>85</v>
      </c>
    </row>
    <row r="203" s="2" customFormat="1" ht="24.15" customHeight="1">
      <c r="A203" s="37"/>
      <c r="B203" s="38"/>
      <c r="C203" s="199" t="s">
        <v>249</v>
      </c>
      <c r="D203" s="199" t="s">
        <v>121</v>
      </c>
      <c r="E203" s="200" t="s">
        <v>374</v>
      </c>
      <c r="F203" s="201" t="s">
        <v>375</v>
      </c>
      <c r="G203" s="202" t="s">
        <v>166</v>
      </c>
      <c r="H203" s="203">
        <v>46.899999999999999</v>
      </c>
      <c r="I203" s="204"/>
      <c r="J203" s="205">
        <f>ROUND(I203*H203,2)</f>
        <v>0</v>
      </c>
      <c r="K203" s="201" t="s">
        <v>125</v>
      </c>
      <c r="L203" s="43"/>
      <c r="M203" s="206" t="s">
        <v>19</v>
      </c>
      <c r="N203" s="207" t="s">
        <v>47</v>
      </c>
      <c r="O203" s="83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0" t="s">
        <v>219</v>
      </c>
      <c r="AT203" s="210" t="s">
        <v>121</v>
      </c>
      <c r="AU203" s="210" t="s">
        <v>85</v>
      </c>
      <c r="AY203" s="16" t="s">
        <v>119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6" t="s">
        <v>83</v>
      </c>
      <c r="BK203" s="211">
        <f>ROUND(I203*H203,2)</f>
        <v>0</v>
      </c>
      <c r="BL203" s="16" t="s">
        <v>219</v>
      </c>
      <c r="BM203" s="210" t="s">
        <v>376</v>
      </c>
    </row>
    <row r="204" s="2" customFormat="1">
      <c r="A204" s="37"/>
      <c r="B204" s="38"/>
      <c r="C204" s="39"/>
      <c r="D204" s="212" t="s">
        <v>127</v>
      </c>
      <c r="E204" s="39"/>
      <c r="F204" s="213" t="s">
        <v>377</v>
      </c>
      <c r="G204" s="39"/>
      <c r="H204" s="39"/>
      <c r="I204" s="214"/>
      <c r="J204" s="39"/>
      <c r="K204" s="39"/>
      <c r="L204" s="43"/>
      <c r="M204" s="215"/>
      <c r="N204" s="216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127</v>
      </c>
      <c r="AU204" s="16" t="s">
        <v>85</v>
      </c>
    </row>
    <row r="205" s="2" customFormat="1">
      <c r="A205" s="37"/>
      <c r="B205" s="38"/>
      <c r="C205" s="39"/>
      <c r="D205" s="227" t="s">
        <v>138</v>
      </c>
      <c r="E205" s="39"/>
      <c r="F205" s="228" t="s">
        <v>378</v>
      </c>
      <c r="G205" s="39"/>
      <c r="H205" s="39"/>
      <c r="I205" s="214"/>
      <c r="J205" s="39"/>
      <c r="K205" s="39"/>
      <c r="L205" s="43"/>
      <c r="M205" s="215"/>
      <c r="N205" s="216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138</v>
      </c>
      <c r="AU205" s="16" t="s">
        <v>85</v>
      </c>
    </row>
    <row r="206" s="2" customFormat="1" ht="24.15" customHeight="1">
      <c r="A206" s="37"/>
      <c r="B206" s="38"/>
      <c r="C206" s="199" t="s">
        <v>379</v>
      </c>
      <c r="D206" s="199" t="s">
        <v>121</v>
      </c>
      <c r="E206" s="200" t="s">
        <v>380</v>
      </c>
      <c r="F206" s="201" t="s">
        <v>381</v>
      </c>
      <c r="G206" s="202" t="s">
        <v>166</v>
      </c>
      <c r="H206" s="203">
        <v>6</v>
      </c>
      <c r="I206" s="204"/>
      <c r="J206" s="205">
        <f>ROUND(I206*H206,2)</f>
        <v>0</v>
      </c>
      <c r="K206" s="201" t="s">
        <v>125</v>
      </c>
      <c r="L206" s="43"/>
      <c r="M206" s="206" t="s">
        <v>19</v>
      </c>
      <c r="N206" s="207" t="s">
        <v>47</v>
      </c>
      <c r="O206" s="83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0" t="s">
        <v>219</v>
      </c>
      <c r="AT206" s="210" t="s">
        <v>121</v>
      </c>
      <c r="AU206" s="210" t="s">
        <v>85</v>
      </c>
      <c r="AY206" s="16" t="s">
        <v>119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6" t="s">
        <v>83</v>
      </c>
      <c r="BK206" s="211">
        <f>ROUND(I206*H206,2)</f>
        <v>0</v>
      </c>
      <c r="BL206" s="16" t="s">
        <v>219</v>
      </c>
      <c r="BM206" s="210" t="s">
        <v>382</v>
      </c>
    </row>
    <row r="207" s="2" customFormat="1">
      <c r="A207" s="37"/>
      <c r="B207" s="38"/>
      <c r="C207" s="39"/>
      <c r="D207" s="212" t="s">
        <v>127</v>
      </c>
      <c r="E207" s="39"/>
      <c r="F207" s="213" t="s">
        <v>383</v>
      </c>
      <c r="G207" s="39"/>
      <c r="H207" s="39"/>
      <c r="I207" s="214"/>
      <c r="J207" s="39"/>
      <c r="K207" s="39"/>
      <c r="L207" s="43"/>
      <c r="M207" s="215"/>
      <c r="N207" s="216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127</v>
      </c>
      <c r="AU207" s="16" t="s">
        <v>85</v>
      </c>
    </row>
    <row r="208" s="2" customFormat="1">
      <c r="A208" s="37"/>
      <c r="B208" s="38"/>
      <c r="C208" s="39"/>
      <c r="D208" s="227" t="s">
        <v>138</v>
      </c>
      <c r="E208" s="39"/>
      <c r="F208" s="228" t="s">
        <v>378</v>
      </c>
      <c r="G208" s="39"/>
      <c r="H208" s="39"/>
      <c r="I208" s="214"/>
      <c r="J208" s="39"/>
      <c r="K208" s="39"/>
      <c r="L208" s="43"/>
      <c r="M208" s="215"/>
      <c r="N208" s="216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138</v>
      </c>
      <c r="AU208" s="16" t="s">
        <v>85</v>
      </c>
    </row>
    <row r="209" s="2" customFormat="1" ht="21.75" customHeight="1">
      <c r="A209" s="37"/>
      <c r="B209" s="38"/>
      <c r="C209" s="199" t="s">
        <v>253</v>
      </c>
      <c r="D209" s="199" t="s">
        <v>121</v>
      </c>
      <c r="E209" s="200" t="s">
        <v>384</v>
      </c>
      <c r="F209" s="201" t="s">
        <v>385</v>
      </c>
      <c r="G209" s="202" t="s">
        <v>132</v>
      </c>
      <c r="H209" s="203">
        <v>54.079999999999998</v>
      </c>
      <c r="I209" s="204"/>
      <c r="J209" s="205">
        <f>ROUND(I209*H209,2)</f>
        <v>0</v>
      </c>
      <c r="K209" s="201" t="s">
        <v>125</v>
      </c>
      <c r="L209" s="43"/>
      <c r="M209" s="206" t="s">
        <v>19</v>
      </c>
      <c r="N209" s="207" t="s">
        <v>47</v>
      </c>
      <c r="O209" s="83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0" t="s">
        <v>219</v>
      </c>
      <c r="AT209" s="210" t="s">
        <v>121</v>
      </c>
      <c r="AU209" s="210" t="s">
        <v>85</v>
      </c>
      <c r="AY209" s="16" t="s">
        <v>119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6" t="s">
        <v>83</v>
      </c>
      <c r="BK209" s="211">
        <f>ROUND(I209*H209,2)</f>
        <v>0</v>
      </c>
      <c r="BL209" s="16" t="s">
        <v>219</v>
      </c>
      <c r="BM209" s="210" t="s">
        <v>386</v>
      </c>
    </row>
    <row r="210" s="2" customFormat="1">
      <c r="A210" s="37"/>
      <c r="B210" s="38"/>
      <c r="C210" s="39"/>
      <c r="D210" s="212" t="s">
        <v>127</v>
      </c>
      <c r="E210" s="39"/>
      <c r="F210" s="213" t="s">
        <v>387</v>
      </c>
      <c r="G210" s="39"/>
      <c r="H210" s="39"/>
      <c r="I210" s="214"/>
      <c r="J210" s="39"/>
      <c r="K210" s="39"/>
      <c r="L210" s="43"/>
      <c r="M210" s="215"/>
      <c r="N210" s="216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127</v>
      </c>
      <c r="AU210" s="16" t="s">
        <v>85</v>
      </c>
    </row>
    <row r="211" s="2" customFormat="1">
      <c r="A211" s="37"/>
      <c r="B211" s="38"/>
      <c r="C211" s="39"/>
      <c r="D211" s="227" t="s">
        <v>138</v>
      </c>
      <c r="E211" s="39"/>
      <c r="F211" s="228" t="s">
        <v>378</v>
      </c>
      <c r="G211" s="39"/>
      <c r="H211" s="39"/>
      <c r="I211" s="214"/>
      <c r="J211" s="39"/>
      <c r="K211" s="39"/>
      <c r="L211" s="43"/>
      <c r="M211" s="215"/>
      <c r="N211" s="216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138</v>
      </c>
      <c r="AU211" s="16" t="s">
        <v>85</v>
      </c>
    </row>
    <row r="212" s="2" customFormat="1" ht="24.15" customHeight="1">
      <c r="A212" s="37"/>
      <c r="B212" s="38"/>
      <c r="C212" s="199" t="s">
        <v>388</v>
      </c>
      <c r="D212" s="199" t="s">
        <v>121</v>
      </c>
      <c r="E212" s="200" t="s">
        <v>389</v>
      </c>
      <c r="F212" s="201" t="s">
        <v>390</v>
      </c>
      <c r="G212" s="202" t="s">
        <v>132</v>
      </c>
      <c r="H212" s="203">
        <v>1081.5999999999999</v>
      </c>
      <c r="I212" s="204"/>
      <c r="J212" s="205">
        <f>ROUND(I212*H212,2)</f>
        <v>0</v>
      </c>
      <c r="K212" s="201" t="s">
        <v>125</v>
      </c>
      <c r="L212" s="43"/>
      <c r="M212" s="206" t="s">
        <v>19</v>
      </c>
      <c r="N212" s="207" t="s">
        <v>47</v>
      </c>
      <c r="O212" s="83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0" t="s">
        <v>219</v>
      </c>
      <c r="AT212" s="210" t="s">
        <v>121</v>
      </c>
      <c r="AU212" s="210" t="s">
        <v>85</v>
      </c>
      <c r="AY212" s="16" t="s">
        <v>119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6" t="s">
        <v>83</v>
      </c>
      <c r="BK212" s="211">
        <f>ROUND(I212*H212,2)</f>
        <v>0</v>
      </c>
      <c r="BL212" s="16" t="s">
        <v>219</v>
      </c>
      <c r="BM212" s="210" t="s">
        <v>391</v>
      </c>
    </row>
    <row r="213" s="2" customFormat="1">
      <c r="A213" s="37"/>
      <c r="B213" s="38"/>
      <c r="C213" s="39"/>
      <c r="D213" s="212" t="s">
        <v>127</v>
      </c>
      <c r="E213" s="39"/>
      <c r="F213" s="213" t="s">
        <v>392</v>
      </c>
      <c r="G213" s="39"/>
      <c r="H213" s="39"/>
      <c r="I213" s="214"/>
      <c r="J213" s="39"/>
      <c r="K213" s="39"/>
      <c r="L213" s="43"/>
      <c r="M213" s="215"/>
      <c r="N213" s="216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127</v>
      </c>
      <c r="AU213" s="16" t="s">
        <v>85</v>
      </c>
    </row>
    <row r="214" s="2" customFormat="1">
      <c r="A214" s="37"/>
      <c r="B214" s="38"/>
      <c r="C214" s="39"/>
      <c r="D214" s="227" t="s">
        <v>138</v>
      </c>
      <c r="E214" s="39"/>
      <c r="F214" s="228" t="s">
        <v>393</v>
      </c>
      <c r="G214" s="39"/>
      <c r="H214" s="39"/>
      <c r="I214" s="214"/>
      <c r="J214" s="39"/>
      <c r="K214" s="39"/>
      <c r="L214" s="43"/>
      <c r="M214" s="215"/>
      <c r="N214" s="216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138</v>
      </c>
      <c r="AU214" s="16" t="s">
        <v>85</v>
      </c>
    </row>
    <row r="215" s="2" customFormat="1" ht="16.5" customHeight="1">
      <c r="A215" s="37"/>
      <c r="B215" s="38"/>
      <c r="C215" s="199" t="s">
        <v>258</v>
      </c>
      <c r="D215" s="199" t="s">
        <v>121</v>
      </c>
      <c r="E215" s="200" t="s">
        <v>394</v>
      </c>
      <c r="F215" s="201" t="s">
        <v>395</v>
      </c>
      <c r="G215" s="202" t="s">
        <v>162</v>
      </c>
      <c r="H215" s="203">
        <v>12</v>
      </c>
      <c r="I215" s="204"/>
      <c r="J215" s="205">
        <f>ROUND(I215*H215,2)</f>
        <v>0</v>
      </c>
      <c r="K215" s="201" t="s">
        <v>125</v>
      </c>
      <c r="L215" s="43"/>
      <c r="M215" s="206" t="s">
        <v>19</v>
      </c>
      <c r="N215" s="207" t="s">
        <v>47</v>
      </c>
      <c r="O215" s="83"/>
      <c r="P215" s="208">
        <f>O215*H215</f>
        <v>0</v>
      </c>
      <c r="Q215" s="208">
        <v>0.0076</v>
      </c>
      <c r="R215" s="208">
        <f>Q215*H215</f>
        <v>0.091200000000000003</v>
      </c>
      <c r="S215" s="208">
        <v>0</v>
      </c>
      <c r="T215" s="20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0" t="s">
        <v>219</v>
      </c>
      <c r="AT215" s="210" t="s">
        <v>121</v>
      </c>
      <c r="AU215" s="210" t="s">
        <v>85</v>
      </c>
      <c r="AY215" s="16" t="s">
        <v>119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6" t="s">
        <v>83</v>
      </c>
      <c r="BK215" s="211">
        <f>ROUND(I215*H215,2)</f>
        <v>0</v>
      </c>
      <c r="BL215" s="16" t="s">
        <v>219</v>
      </c>
      <c r="BM215" s="210" t="s">
        <v>396</v>
      </c>
    </row>
    <row r="216" s="2" customFormat="1">
      <c r="A216" s="37"/>
      <c r="B216" s="38"/>
      <c r="C216" s="39"/>
      <c r="D216" s="212" t="s">
        <v>127</v>
      </c>
      <c r="E216" s="39"/>
      <c r="F216" s="213" t="s">
        <v>397</v>
      </c>
      <c r="G216" s="39"/>
      <c r="H216" s="39"/>
      <c r="I216" s="214"/>
      <c r="J216" s="39"/>
      <c r="K216" s="39"/>
      <c r="L216" s="43"/>
      <c r="M216" s="215"/>
      <c r="N216" s="216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127</v>
      </c>
      <c r="AU216" s="16" t="s">
        <v>85</v>
      </c>
    </row>
    <row r="217" s="2" customFormat="1" ht="24.15" customHeight="1">
      <c r="A217" s="37"/>
      <c r="B217" s="38"/>
      <c r="C217" s="199" t="s">
        <v>398</v>
      </c>
      <c r="D217" s="199" t="s">
        <v>121</v>
      </c>
      <c r="E217" s="200" t="s">
        <v>399</v>
      </c>
      <c r="F217" s="201" t="s">
        <v>400</v>
      </c>
      <c r="G217" s="202" t="s">
        <v>132</v>
      </c>
      <c r="H217" s="203">
        <v>16.350000000000001</v>
      </c>
      <c r="I217" s="204"/>
      <c r="J217" s="205">
        <f>ROUND(I217*H217,2)</f>
        <v>0</v>
      </c>
      <c r="K217" s="201" t="s">
        <v>125</v>
      </c>
      <c r="L217" s="43"/>
      <c r="M217" s="206" t="s">
        <v>19</v>
      </c>
      <c r="N217" s="207" t="s">
        <v>47</v>
      </c>
      <c r="O217" s="83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0" t="s">
        <v>219</v>
      </c>
      <c r="AT217" s="210" t="s">
        <v>121</v>
      </c>
      <c r="AU217" s="210" t="s">
        <v>85</v>
      </c>
      <c r="AY217" s="16" t="s">
        <v>119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6" t="s">
        <v>83</v>
      </c>
      <c r="BK217" s="211">
        <f>ROUND(I217*H217,2)</f>
        <v>0</v>
      </c>
      <c r="BL217" s="16" t="s">
        <v>219</v>
      </c>
      <c r="BM217" s="210" t="s">
        <v>401</v>
      </c>
    </row>
    <row r="218" s="2" customFormat="1">
      <c r="A218" s="37"/>
      <c r="B218" s="38"/>
      <c r="C218" s="39"/>
      <c r="D218" s="212" t="s">
        <v>127</v>
      </c>
      <c r="E218" s="39"/>
      <c r="F218" s="213" t="s">
        <v>402</v>
      </c>
      <c r="G218" s="39"/>
      <c r="H218" s="39"/>
      <c r="I218" s="214"/>
      <c r="J218" s="39"/>
      <c r="K218" s="39"/>
      <c r="L218" s="43"/>
      <c r="M218" s="215"/>
      <c r="N218" s="216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127</v>
      </c>
      <c r="AU218" s="16" t="s">
        <v>85</v>
      </c>
    </row>
    <row r="219" s="2" customFormat="1" ht="24.15" customHeight="1">
      <c r="A219" s="37"/>
      <c r="B219" s="38"/>
      <c r="C219" s="199" t="s">
        <v>262</v>
      </c>
      <c r="D219" s="199" t="s">
        <v>121</v>
      </c>
      <c r="E219" s="200" t="s">
        <v>403</v>
      </c>
      <c r="F219" s="201" t="s">
        <v>404</v>
      </c>
      <c r="G219" s="202" t="s">
        <v>132</v>
      </c>
      <c r="H219" s="203">
        <v>8.1750000000000007</v>
      </c>
      <c r="I219" s="204"/>
      <c r="J219" s="205">
        <f>ROUND(I219*H219,2)</f>
        <v>0</v>
      </c>
      <c r="K219" s="201" t="s">
        <v>125</v>
      </c>
      <c r="L219" s="43"/>
      <c r="M219" s="206" t="s">
        <v>19</v>
      </c>
      <c r="N219" s="207" t="s">
        <v>47</v>
      </c>
      <c r="O219" s="83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0" t="s">
        <v>219</v>
      </c>
      <c r="AT219" s="210" t="s">
        <v>121</v>
      </c>
      <c r="AU219" s="210" t="s">
        <v>85</v>
      </c>
      <c r="AY219" s="16" t="s">
        <v>119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6" t="s">
        <v>83</v>
      </c>
      <c r="BK219" s="211">
        <f>ROUND(I219*H219,2)</f>
        <v>0</v>
      </c>
      <c r="BL219" s="16" t="s">
        <v>219</v>
      </c>
      <c r="BM219" s="210" t="s">
        <v>405</v>
      </c>
    </row>
    <row r="220" s="2" customFormat="1">
      <c r="A220" s="37"/>
      <c r="B220" s="38"/>
      <c r="C220" s="39"/>
      <c r="D220" s="212" t="s">
        <v>127</v>
      </c>
      <c r="E220" s="39"/>
      <c r="F220" s="213" t="s">
        <v>406</v>
      </c>
      <c r="G220" s="39"/>
      <c r="H220" s="39"/>
      <c r="I220" s="214"/>
      <c r="J220" s="39"/>
      <c r="K220" s="39"/>
      <c r="L220" s="43"/>
      <c r="M220" s="215"/>
      <c r="N220" s="216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127</v>
      </c>
      <c r="AU220" s="16" t="s">
        <v>85</v>
      </c>
    </row>
    <row r="221" s="2" customFormat="1" ht="24.15" customHeight="1">
      <c r="A221" s="37"/>
      <c r="B221" s="38"/>
      <c r="C221" s="199" t="s">
        <v>407</v>
      </c>
      <c r="D221" s="199" t="s">
        <v>121</v>
      </c>
      <c r="E221" s="200" t="s">
        <v>408</v>
      </c>
      <c r="F221" s="201" t="s">
        <v>409</v>
      </c>
      <c r="G221" s="202" t="s">
        <v>132</v>
      </c>
      <c r="H221" s="203">
        <v>4.915</v>
      </c>
      <c r="I221" s="204"/>
      <c r="J221" s="205">
        <f>ROUND(I221*H221,2)</f>
        <v>0</v>
      </c>
      <c r="K221" s="201" t="s">
        <v>125</v>
      </c>
      <c r="L221" s="43"/>
      <c r="M221" s="206" t="s">
        <v>19</v>
      </c>
      <c r="N221" s="207" t="s">
        <v>47</v>
      </c>
      <c r="O221" s="83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0" t="s">
        <v>219</v>
      </c>
      <c r="AT221" s="210" t="s">
        <v>121</v>
      </c>
      <c r="AU221" s="210" t="s">
        <v>85</v>
      </c>
      <c r="AY221" s="16" t="s">
        <v>119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6" t="s">
        <v>83</v>
      </c>
      <c r="BK221" s="211">
        <f>ROUND(I221*H221,2)</f>
        <v>0</v>
      </c>
      <c r="BL221" s="16" t="s">
        <v>219</v>
      </c>
      <c r="BM221" s="210" t="s">
        <v>410</v>
      </c>
    </row>
    <row r="222" s="2" customFormat="1">
      <c r="A222" s="37"/>
      <c r="B222" s="38"/>
      <c r="C222" s="39"/>
      <c r="D222" s="212" t="s">
        <v>127</v>
      </c>
      <c r="E222" s="39"/>
      <c r="F222" s="213" t="s">
        <v>411</v>
      </c>
      <c r="G222" s="39"/>
      <c r="H222" s="39"/>
      <c r="I222" s="214"/>
      <c r="J222" s="39"/>
      <c r="K222" s="39"/>
      <c r="L222" s="43"/>
      <c r="M222" s="215"/>
      <c r="N222" s="216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127</v>
      </c>
      <c r="AU222" s="16" t="s">
        <v>85</v>
      </c>
    </row>
    <row r="223" s="2" customFormat="1" ht="24.15" customHeight="1">
      <c r="A223" s="37"/>
      <c r="B223" s="38"/>
      <c r="C223" s="199" t="s">
        <v>267</v>
      </c>
      <c r="D223" s="199" t="s">
        <v>121</v>
      </c>
      <c r="E223" s="200" t="s">
        <v>412</v>
      </c>
      <c r="F223" s="201" t="s">
        <v>413</v>
      </c>
      <c r="G223" s="202" t="s">
        <v>132</v>
      </c>
      <c r="H223" s="203">
        <v>24.640000000000001</v>
      </c>
      <c r="I223" s="204"/>
      <c r="J223" s="205">
        <f>ROUND(I223*H223,2)</f>
        <v>0</v>
      </c>
      <c r="K223" s="201" t="s">
        <v>125</v>
      </c>
      <c r="L223" s="43"/>
      <c r="M223" s="206" t="s">
        <v>19</v>
      </c>
      <c r="N223" s="207" t="s">
        <v>47</v>
      </c>
      <c r="O223" s="83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0" t="s">
        <v>219</v>
      </c>
      <c r="AT223" s="210" t="s">
        <v>121</v>
      </c>
      <c r="AU223" s="210" t="s">
        <v>85</v>
      </c>
      <c r="AY223" s="16" t="s">
        <v>119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6" t="s">
        <v>83</v>
      </c>
      <c r="BK223" s="211">
        <f>ROUND(I223*H223,2)</f>
        <v>0</v>
      </c>
      <c r="BL223" s="16" t="s">
        <v>219</v>
      </c>
      <c r="BM223" s="210" t="s">
        <v>414</v>
      </c>
    </row>
    <row r="224" s="2" customFormat="1">
      <c r="A224" s="37"/>
      <c r="B224" s="38"/>
      <c r="C224" s="39"/>
      <c r="D224" s="212" t="s">
        <v>127</v>
      </c>
      <c r="E224" s="39"/>
      <c r="F224" s="213" t="s">
        <v>415</v>
      </c>
      <c r="G224" s="39"/>
      <c r="H224" s="39"/>
      <c r="I224" s="214"/>
      <c r="J224" s="39"/>
      <c r="K224" s="39"/>
      <c r="L224" s="43"/>
      <c r="M224" s="215"/>
      <c r="N224" s="216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127</v>
      </c>
      <c r="AU224" s="16" t="s">
        <v>85</v>
      </c>
    </row>
    <row r="225" s="2" customFormat="1" ht="16.5" customHeight="1">
      <c r="A225" s="37"/>
      <c r="B225" s="38"/>
      <c r="C225" s="199" t="s">
        <v>416</v>
      </c>
      <c r="D225" s="199" t="s">
        <v>121</v>
      </c>
      <c r="E225" s="200" t="s">
        <v>417</v>
      </c>
      <c r="F225" s="201" t="s">
        <v>418</v>
      </c>
      <c r="G225" s="202" t="s">
        <v>172</v>
      </c>
      <c r="H225" s="203">
        <v>12</v>
      </c>
      <c r="I225" s="204"/>
      <c r="J225" s="205">
        <f>ROUND(I225*H225,2)</f>
        <v>0</v>
      </c>
      <c r="K225" s="201" t="s">
        <v>125</v>
      </c>
      <c r="L225" s="43"/>
      <c r="M225" s="206" t="s">
        <v>19</v>
      </c>
      <c r="N225" s="207" t="s">
        <v>47</v>
      </c>
      <c r="O225" s="83"/>
      <c r="P225" s="208">
        <f>O225*H225</f>
        <v>0</v>
      </c>
      <c r="Q225" s="208">
        <v>0.00084000000000000003</v>
      </c>
      <c r="R225" s="208">
        <f>Q225*H225</f>
        <v>0.01008</v>
      </c>
      <c r="S225" s="208">
        <v>0</v>
      </c>
      <c r="T225" s="20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0" t="s">
        <v>219</v>
      </c>
      <c r="AT225" s="210" t="s">
        <v>121</v>
      </c>
      <c r="AU225" s="210" t="s">
        <v>85</v>
      </c>
      <c r="AY225" s="16" t="s">
        <v>119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6" t="s">
        <v>83</v>
      </c>
      <c r="BK225" s="211">
        <f>ROUND(I225*H225,2)</f>
        <v>0</v>
      </c>
      <c r="BL225" s="16" t="s">
        <v>219</v>
      </c>
      <c r="BM225" s="210" t="s">
        <v>419</v>
      </c>
    </row>
    <row r="226" s="2" customFormat="1">
      <c r="A226" s="37"/>
      <c r="B226" s="38"/>
      <c r="C226" s="39"/>
      <c r="D226" s="212" t="s">
        <v>127</v>
      </c>
      <c r="E226" s="39"/>
      <c r="F226" s="213" t="s">
        <v>420</v>
      </c>
      <c r="G226" s="39"/>
      <c r="H226" s="39"/>
      <c r="I226" s="214"/>
      <c r="J226" s="39"/>
      <c r="K226" s="39"/>
      <c r="L226" s="43"/>
      <c r="M226" s="215"/>
      <c r="N226" s="216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127</v>
      </c>
      <c r="AU226" s="16" t="s">
        <v>85</v>
      </c>
    </row>
    <row r="227" s="2" customFormat="1" ht="16.5" customHeight="1">
      <c r="A227" s="37"/>
      <c r="B227" s="38"/>
      <c r="C227" s="199" t="s">
        <v>219</v>
      </c>
      <c r="D227" s="199" t="s">
        <v>121</v>
      </c>
      <c r="E227" s="200" t="s">
        <v>421</v>
      </c>
      <c r="F227" s="201" t="s">
        <v>422</v>
      </c>
      <c r="G227" s="202" t="s">
        <v>166</v>
      </c>
      <c r="H227" s="203">
        <v>2.1600000000000001</v>
      </c>
      <c r="I227" s="204"/>
      <c r="J227" s="205">
        <f>ROUND(I227*H227,2)</f>
        <v>0</v>
      </c>
      <c r="K227" s="201" t="s">
        <v>125</v>
      </c>
      <c r="L227" s="43"/>
      <c r="M227" s="206" t="s">
        <v>19</v>
      </c>
      <c r="N227" s="207" t="s">
        <v>47</v>
      </c>
      <c r="O227" s="83"/>
      <c r="P227" s="208">
        <f>O227*H227</f>
        <v>0</v>
      </c>
      <c r="Q227" s="208">
        <v>0.00046000000000000001</v>
      </c>
      <c r="R227" s="208">
        <f>Q227*H227</f>
        <v>0.00099360000000000008</v>
      </c>
      <c r="S227" s="208">
        <v>0</v>
      </c>
      <c r="T227" s="20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0" t="s">
        <v>219</v>
      </c>
      <c r="AT227" s="210" t="s">
        <v>121</v>
      </c>
      <c r="AU227" s="210" t="s">
        <v>85</v>
      </c>
      <c r="AY227" s="16" t="s">
        <v>119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6" t="s">
        <v>83</v>
      </c>
      <c r="BK227" s="211">
        <f>ROUND(I227*H227,2)</f>
        <v>0</v>
      </c>
      <c r="BL227" s="16" t="s">
        <v>219</v>
      </c>
      <c r="BM227" s="210" t="s">
        <v>423</v>
      </c>
    </row>
    <row r="228" s="2" customFormat="1">
      <c r="A228" s="37"/>
      <c r="B228" s="38"/>
      <c r="C228" s="39"/>
      <c r="D228" s="212" t="s">
        <v>127</v>
      </c>
      <c r="E228" s="39"/>
      <c r="F228" s="213" t="s">
        <v>424</v>
      </c>
      <c r="G228" s="39"/>
      <c r="H228" s="39"/>
      <c r="I228" s="214"/>
      <c r="J228" s="39"/>
      <c r="K228" s="39"/>
      <c r="L228" s="43"/>
      <c r="M228" s="215"/>
      <c r="N228" s="216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127</v>
      </c>
      <c r="AU228" s="16" t="s">
        <v>85</v>
      </c>
    </row>
    <row r="229" s="2" customFormat="1" ht="16.5" customHeight="1">
      <c r="A229" s="37"/>
      <c r="B229" s="38"/>
      <c r="C229" s="199" t="s">
        <v>425</v>
      </c>
      <c r="D229" s="199" t="s">
        <v>121</v>
      </c>
      <c r="E229" s="200" t="s">
        <v>426</v>
      </c>
      <c r="F229" s="201" t="s">
        <v>427</v>
      </c>
      <c r="G229" s="202" t="s">
        <v>172</v>
      </c>
      <c r="H229" s="203">
        <v>12</v>
      </c>
      <c r="I229" s="204"/>
      <c r="J229" s="205">
        <f>ROUND(I229*H229,2)</f>
        <v>0</v>
      </c>
      <c r="K229" s="201" t="s">
        <v>125</v>
      </c>
      <c r="L229" s="43"/>
      <c r="M229" s="206" t="s">
        <v>19</v>
      </c>
      <c r="N229" s="207" t="s">
        <v>47</v>
      </c>
      <c r="O229" s="83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0" t="s">
        <v>219</v>
      </c>
      <c r="AT229" s="210" t="s">
        <v>121</v>
      </c>
      <c r="AU229" s="210" t="s">
        <v>85</v>
      </c>
      <c r="AY229" s="16" t="s">
        <v>119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6" t="s">
        <v>83</v>
      </c>
      <c r="BK229" s="211">
        <f>ROUND(I229*H229,2)</f>
        <v>0</v>
      </c>
      <c r="BL229" s="16" t="s">
        <v>219</v>
      </c>
      <c r="BM229" s="210" t="s">
        <v>428</v>
      </c>
    </row>
    <row r="230" s="2" customFormat="1">
      <c r="A230" s="37"/>
      <c r="B230" s="38"/>
      <c r="C230" s="39"/>
      <c r="D230" s="212" t="s">
        <v>127</v>
      </c>
      <c r="E230" s="39"/>
      <c r="F230" s="213" t="s">
        <v>429</v>
      </c>
      <c r="G230" s="39"/>
      <c r="H230" s="39"/>
      <c r="I230" s="214"/>
      <c r="J230" s="39"/>
      <c r="K230" s="39"/>
      <c r="L230" s="43"/>
      <c r="M230" s="215"/>
      <c r="N230" s="216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127</v>
      </c>
      <c r="AU230" s="16" t="s">
        <v>85</v>
      </c>
    </row>
    <row r="231" s="2" customFormat="1" ht="16.5" customHeight="1">
      <c r="A231" s="37"/>
      <c r="B231" s="38"/>
      <c r="C231" s="199" t="s">
        <v>275</v>
      </c>
      <c r="D231" s="199" t="s">
        <v>121</v>
      </c>
      <c r="E231" s="200" t="s">
        <v>430</v>
      </c>
      <c r="F231" s="201" t="s">
        <v>431</v>
      </c>
      <c r="G231" s="202" t="s">
        <v>166</v>
      </c>
      <c r="H231" s="203">
        <v>2.1600000000000001</v>
      </c>
      <c r="I231" s="204"/>
      <c r="J231" s="205">
        <f>ROUND(I231*H231,2)</f>
        <v>0</v>
      </c>
      <c r="K231" s="201" t="s">
        <v>125</v>
      </c>
      <c r="L231" s="43"/>
      <c r="M231" s="206" t="s">
        <v>19</v>
      </c>
      <c r="N231" s="207" t="s">
        <v>47</v>
      </c>
      <c r="O231" s="83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0" t="s">
        <v>219</v>
      </c>
      <c r="AT231" s="210" t="s">
        <v>121</v>
      </c>
      <c r="AU231" s="210" t="s">
        <v>85</v>
      </c>
      <c r="AY231" s="16" t="s">
        <v>119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6" t="s">
        <v>83</v>
      </c>
      <c r="BK231" s="211">
        <f>ROUND(I231*H231,2)</f>
        <v>0</v>
      </c>
      <c r="BL231" s="16" t="s">
        <v>219</v>
      </c>
      <c r="BM231" s="210" t="s">
        <v>432</v>
      </c>
    </row>
    <row r="232" s="2" customFormat="1">
      <c r="A232" s="37"/>
      <c r="B232" s="38"/>
      <c r="C232" s="39"/>
      <c r="D232" s="212" t="s">
        <v>127</v>
      </c>
      <c r="E232" s="39"/>
      <c r="F232" s="213" t="s">
        <v>433</v>
      </c>
      <c r="G232" s="39"/>
      <c r="H232" s="39"/>
      <c r="I232" s="214"/>
      <c r="J232" s="39"/>
      <c r="K232" s="39"/>
      <c r="L232" s="43"/>
      <c r="M232" s="215"/>
      <c r="N232" s="216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127</v>
      </c>
      <c r="AU232" s="16" t="s">
        <v>85</v>
      </c>
    </row>
    <row r="233" s="2" customFormat="1" ht="16.5" customHeight="1">
      <c r="A233" s="37"/>
      <c r="B233" s="38"/>
      <c r="C233" s="199" t="s">
        <v>434</v>
      </c>
      <c r="D233" s="199" t="s">
        <v>121</v>
      </c>
      <c r="E233" s="200" t="s">
        <v>435</v>
      </c>
      <c r="F233" s="201" t="s">
        <v>436</v>
      </c>
      <c r="G233" s="202" t="s">
        <v>162</v>
      </c>
      <c r="H233" s="203">
        <v>8</v>
      </c>
      <c r="I233" s="204"/>
      <c r="J233" s="205">
        <f>ROUND(I233*H233,2)</f>
        <v>0</v>
      </c>
      <c r="K233" s="201" t="s">
        <v>125</v>
      </c>
      <c r="L233" s="43"/>
      <c r="M233" s="206" t="s">
        <v>19</v>
      </c>
      <c r="N233" s="207" t="s">
        <v>47</v>
      </c>
      <c r="O233" s="83"/>
      <c r="P233" s="208">
        <f>O233*H233</f>
        <v>0</v>
      </c>
      <c r="Q233" s="208">
        <v>0.00064999999999999997</v>
      </c>
      <c r="R233" s="208">
        <f>Q233*H233</f>
        <v>0.0051999999999999998</v>
      </c>
      <c r="S233" s="208">
        <v>0</v>
      </c>
      <c r="T233" s="20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0" t="s">
        <v>219</v>
      </c>
      <c r="AT233" s="210" t="s">
        <v>121</v>
      </c>
      <c r="AU233" s="210" t="s">
        <v>85</v>
      </c>
      <c r="AY233" s="16" t="s">
        <v>119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6" t="s">
        <v>83</v>
      </c>
      <c r="BK233" s="211">
        <f>ROUND(I233*H233,2)</f>
        <v>0</v>
      </c>
      <c r="BL233" s="16" t="s">
        <v>219</v>
      </c>
      <c r="BM233" s="210" t="s">
        <v>437</v>
      </c>
    </row>
    <row r="234" s="2" customFormat="1">
      <c r="A234" s="37"/>
      <c r="B234" s="38"/>
      <c r="C234" s="39"/>
      <c r="D234" s="212" t="s">
        <v>127</v>
      </c>
      <c r="E234" s="39"/>
      <c r="F234" s="213" t="s">
        <v>438</v>
      </c>
      <c r="G234" s="39"/>
      <c r="H234" s="39"/>
      <c r="I234" s="214"/>
      <c r="J234" s="39"/>
      <c r="K234" s="39"/>
      <c r="L234" s="43"/>
      <c r="M234" s="215"/>
      <c r="N234" s="216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127</v>
      </c>
      <c r="AU234" s="16" t="s">
        <v>85</v>
      </c>
    </row>
    <row r="235" s="2" customFormat="1" ht="16.5" customHeight="1">
      <c r="A235" s="37"/>
      <c r="B235" s="38"/>
      <c r="C235" s="199" t="s">
        <v>279</v>
      </c>
      <c r="D235" s="199" t="s">
        <v>121</v>
      </c>
      <c r="E235" s="200" t="s">
        <v>439</v>
      </c>
      <c r="F235" s="201" t="s">
        <v>440</v>
      </c>
      <c r="G235" s="202" t="s">
        <v>162</v>
      </c>
      <c r="H235" s="203">
        <v>8</v>
      </c>
      <c r="I235" s="204"/>
      <c r="J235" s="205">
        <f>ROUND(I235*H235,2)</f>
        <v>0</v>
      </c>
      <c r="K235" s="201" t="s">
        <v>125</v>
      </c>
      <c r="L235" s="43"/>
      <c r="M235" s="206" t="s">
        <v>19</v>
      </c>
      <c r="N235" s="207" t="s">
        <v>47</v>
      </c>
      <c r="O235" s="83"/>
      <c r="P235" s="208">
        <f>O235*H235</f>
        <v>0</v>
      </c>
      <c r="Q235" s="208">
        <v>0</v>
      </c>
      <c r="R235" s="208">
        <f>Q235*H235</f>
        <v>0</v>
      </c>
      <c r="S235" s="208">
        <v>0</v>
      </c>
      <c r="T235" s="20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0" t="s">
        <v>219</v>
      </c>
      <c r="AT235" s="210" t="s">
        <v>121</v>
      </c>
      <c r="AU235" s="210" t="s">
        <v>85</v>
      </c>
      <c r="AY235" s="16" t="s">
        <v>119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6" t="s">
        <v>83</v>
      </c>
      <c r="BK235" s="211">
        <f>ROUND(I235*H235,2)</f>
        <v>0</v>
      </c>
      <c r="BL235" s="16" t="s">
        <v>219</v>
      </c>
      <c r="BM235" s="210" t="s">
        <v>441</v>
      </c>
    </row>
    <row r="236" s="2" customFormat="1">
      <c r="A236" s="37"/>
      <c r="B236" s="38"/>
      <c r="C236" s="39"/>
      <c r="D236" s="212" t="s">
        <v>127</v>
      </c>
      <c r="E236" s="39"/>
      <c r="F236" s="213" t="s">
        <v>442</v>
      </c>
      <c r="G236" s="39"/>
      <c r="H236" s="39"/>
      <c r="I236" s="214"/>
      <c r="J236" s="39"/>
      <c r="K236" s="39"/>
      <c r="L236" s="43"/>
      <c r="M236" s="215"/>
      <c r="N236" s="216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127</v>
      </c>
      <c r="AU236" s="16" t="s">
        <v>85</v>
      </c>
    </row>
    <row r="237" s="2" customFormat="1" ht="16.5" customHeight="1">
      <c r="A237" s="37"/>
      <c r="B237" s="38"/>
      <c r="C237" s="199" t="s">
        <v>443</v>
      </c>
      <c r="D237" s="199" t="s">
        <v>121</v>
      </c>
      <c r="E237" s="200" t="s">
        <v>444</v>
      </c>
      <c r="F237" s="201" t="s">
        <v>445</v>
      </c>
      <c r="G237" s="202" t="s">
        <v>124</v>
      </c>
      <c r="H237" s="203">
        <v>420</v>
      </c>
      <c r="I237" s="204"/>
      <c r="J237" s="205">
        <f>ROUND(I237*H237,2)</f>
        <v>0</v>
      </c>
      <c r="K237" s="201" t="s">
        <v>125</v>
      </c>
      <c r="L237" s="43"/>
      <c r="M237" s="206" t="s">
        <v>19</v>
      </c>
      <c r="N237" s="207" t="s">
        <v>47</v>
      </c>
      <c r="O237" s="83"/>
      <c r="P237" s="208">
        <f>O237*H237</f>
        <v>0</v>
      </c>
      <c r="Q237" s="208">
        <v>0.00044000000000000002</v>
      </c>
      <c r="R237" s="208">
        <f>Q237*H237</f>
        <v>0.18480000000000002</v>
      </c>
      <c r="S237" s="208">
        <v>0</v>
      </c>
      <c r="T237" s="20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0" t="s">
        <v>219</v>
      </c>
      <c r="AT237" s="210" t="s">
        <v>121</v>
      </c>
      <c r="AU237" s="210" t="s">
        <v>85</v>
      </c>
      <c r="AY237" s="16" t="s">
        <v>119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6" t="s">
        <v>83</v>
      </c>
      <c r="BK237" s="211">
        <f>ROUND(I237*H237,2)</f>
        <v>0</v>
      </c>
      <c r="BL237" s="16" t="s">
        <v>219</v>
      </c>
      <c r="BM237" s="210" t="s">
        <v>446</v>
      </c>
    </row>
    <row r="238" s="2" customFormat="1">
      <c r="A238" s="37"/>
      <c r="B238" s="38"/>
      <c r="C238" s="39"/>
      <c r="D238" s="212" t="s">
        <v>127</v>
      </c>
      <c r="E238" s="39"/>
      <c r="F238" s="213" t="s">
        <v>447</v>
      </c>
      <c r="G238" s="39"/>
      <c r="H238" s="39"/>
      <c r="I238" s="214"/>
      <c r="J238" s="39"/>
      <c r="K238" s="39"/>
      <c r="L238" s="43"/>
      <c r="M238" s="215"/>
      <c r="N238" s="216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127</v>
      </c>
      <c r="AU238" s="16" t="s">
        <v>85</v>
      </c>
    </row>
    <row r="239" s="2" customFormat="1" ht="16.5" customHeight="1">
      <c r="A239" s="37"/>
      <c r="B239" s="38"/>
      <c r="C239" s="199" t="s">
        <v>284</v>
      </c>
      <c r="D239" s="199" t="s">
        <v>121</v>
      </c>
      <c r="E239" s="200" t="s">
        <v>448</v>
      </c>
      <c r="F239" s="201" t="s">
        <v>449</v>
      </c>
      <c r="G239" s="202" t="s">
        <v>124</v>
      </c>
      <c r="H239" s="203">
        <v>420</v>
      </c>
      <c r="I239" s="204"/>
      <c r="J239" s="205">
        <f>ROUND(I239*H239,2)</f>
        <v>0</v>
      </c>
      <c r="K239" s="201" t="s">
        <v>125</v>
      </c>
      <c r="L239" s="43"/>
      <c r="M239" s="206" t="s">
        <v>19</v>
      </c>
      <c r="N239" s="207" t="s">
        <v>47</v>
      </c>
      <c r="O239" s="83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0" t="s">
        <v>219</v>
      </c>
      <c r="AT239" s="210" t="s">
        <v>121</v>
      </c>
      <c r="AU239" s="210" t="s">
        <v>85</v>
      </c>
      <c r="AY239" s="16" t="s">
        <v>119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6" t="s">
        <v>83</v>
      </c>
      <c r="BK239" s="211">
        <f>ROUND(I239*H239,2)</f>
        <v>0</v>
      </c>
      <c r="BL239" s="16" t="s">
        <v>219</v>
      </c>
      <c r="BM239" s="210" t="s">
        <v>450</v>
      </c>
    </row>
    <row r="240" s="2" customFormat="1">
      <c r="A240" s="37"/>
      <c r="B240" s="38"/>
      <c r="C240" s="39"/>
      <c r="D240" s="212" t="s">
        <v>127</v>
      </c>
      <c r="E240" s="39"/>
      <c r="F240" s="213" t="s">
        <v>451</v>
      </c>
      <c r="G240" s="39"/>
      <c r="H240" s="39"/>
      <c r="I240" s="214"/>
      <c r="J240" s="39"/>
      <c r="K240" s="39"/>
      <c r="L240" s="43"/>
      <c r="M240" s="215"/>
      <c r="N240" s="216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127</v>
      </c>
      <c r="AU240" s="16" t="s">
        <v>85</v>
      </c>
    </row>
    <row r="241" s="2" customFormat="1" ht="16.5" customHeight="1">
      <c r="A241" s="37"/>
      <c r="B241" s="38"/>
      <c r="C241" s="199" t="s">
        <v>452</v>
      </c>
      <c r="D241" s="199" t="s">
        <v>121</v>
      </c>
      <c r="E241" s="200" t="s">
        <v>453</v>
      </c>
      <c r="F241" s="201" t="s">
        <v>454</v>
      </c>
      <c r="G241" s="202" t="s">
        <v>124</v>
      </c>
      <c r="H241" s="203">
        <v>205</v>
      </c>
      <c r="I241" s="204"/>
      <c r="J241" s="205">
        <f>ROUND(I241*H241,2)</f>
        <v>0</v>
      </c>
      <c r="K241" s="201" t="s">
        <v>125</v>
      </c>
      <c r="L241" s="43"/>
      <c r="M241" s="206" t="s">
        <v>19</v>
      </c>
      <c r="N241" s="207" t="s">
        <v>47</v>
      </c>
      <c r="O241" s="83"/>
      <c r="P241" s="208">
        <f>O241*H241</f>
        <v>0</v>
      </c>
      <c r="Q241" s="208">
        <v>0.00055999999999999995</v>
      </c>
      <c r="R241" s="208">
        <f>Q241*H241</f>
        <v>0.11479999999999999</v>
      </c>
      <c r="S241" s="208">
        <v>0</v>
      </c>
      <c r="T241" s="20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0" t="s">
        <v>219</v>
      </c>
      <c r="AT241" s="210" t="s">
        <v>121</v>
      </c>
      <c r="AU241" s="210" t="s">
        <v>85</v>
      </c>
      <c r="AY241" s="16" t="s">
        <v>119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6" t="s">
        <v>83</v>
      </c>
      <c r="BK241" s="211">
        <f>ROUND(I241*H241,2)</f>
        <v>0</v>
      </c>
      <c r="BL241" s="16" t="s">
        <v>219</v>
      </c>
      <c r="BM241" s="210" t="s">
        <v>455</v>
      </c>
    </row>
    <row r="242" s="2" customFormat="1">
      <c r="A242" s="37"/>
      <c r="B242" s="38"/>
      <c r="C242" s="39"/>
      <c r="D242" s="212" t="s">
        <v>127</v>
      </c>
      <c r="E242" s="39"/>
      <c r="F242" s="213" t="s">
        <v>456</v>
      </c>
      <c r="G242" s="39"/>
      <c r="H242" s="39"/>
      <c r="I242" s="214"/>
      <c r="J242" s="39"/>
      <c r="K242" s="39"/>
      <c r="L242" s="43"/>
      <c r="M242" s="215"/>
      <c r="N242" s="216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127</v>
      </c>
      <c r="AU242" s="16" t="s">
        <v>85</v>
      </c>
    </row>
    <row r="243" s="2" customFormat="1" ht="16.5" customHeight="1">
      <c r="A243" s="37"/>
      <c r="B243" s="38"/>
      <c r="C243" s="199" t="s">
        <v>289</v>
      </c>
      <c r="D243" s="199" t="s">
        <v>121</v>
      </c>
      <c r="E243" s="200" t="s">
        <v>457</v>
      </c>
      <c r="F243" s="201" t="s">
        <v>458</v>
      </c>
      <c r="G243" s="202" t="s">
        <v>459</v>
      </c>
      <c r="H243" s="203">
        <v>4</v>
      </c>
      <c r="I243" s="204"/>
      <c r="J243" s="205">
        <f>ROUND(I243*H243,2)</f>
        <v>0</v>
      </c>
      <c r="K243" s="201" t="s">
        <v>125</v>
      </c>
      <c r="L243" s="43"/>
      <c r="M243" s="206" t="s">
        <v>19</v>
      </c>
      <c r="N243" s="207" t="s">
        <v>47</v>
      </c>
      <c r="O243" s="83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0" t="s">
        <v>219</v>
      </c>
      <c r="AT243" s="210" t="s">
        <v>121</v>
      </c>
      <c r="AU243" s="210" t="s">
        <v>85</v>
      </c>
      <c r="AY243" s="16" t="s">
        <v>119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6" t="s">
        <v>83</v>
      </c>
      <c r="BK243" s="211">
        <f>ROUND(I243*H243,2)</f>
        <v>0</v>
      </c>
      <c r="BL243" s="16" t="s">
        <v>219</v>
      </c>
      <c r="BM243" s="210" t="s">
        <v>460</v>
      </c>
    </row>
    <row r="244" s="2" customFormat="1">
      <c r="A244" s="37"/>
      <c r="B244" s="38"/>
      <c r="C244" s="39"/>
      <c r="D244" s="212" t="s">
        <v>127</v>
      </c>
      <c r="E244" s="39"/>
      <c r="F244" s="213" t="s">
        <v>461</v>
      </c>
      <c r="G244" s="39"/>
      <c r="H244" s="39"/>
      <c r="I244" s="214"/>
      <c r="J244" s="39"/>
      <c r="K244" s="39"/>
      <c r="L244" s="43"/>
      <c r="M244" s="215"/>
      <c r="N244" s="216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127</v>
      </c>
      <c r="AU244" s="16" t="s">
        <v>85</v>
      </c>
    </row>
    <row r="245" s="12" customFormat="1" ht="25.92" customHeight="1">
      <c r="A245" s="12"/>
      <c r="B245" s="183"/>
      <c r="C245" s="184"/>
      <c r="D245" s="185" t="s">
        <v>75</v>
      </c>
      <c r="E245" s="186" t="s">
        <v>462</v>
      </c>
      <c r="F245" s="186" t="s">
        <v>463</v>
      </c>
      <c r="G245" s="184"/>
      <c r="H245" s="184"/>
      <c r="I245" s="187"/>
      <c r="J245" s="188">
        <f>BK245</f>
        <v>0</v>
      </c>
      <c r="K245" s="184"/>
      <c r="L245" s="189"/>
      <c r="M245" s="190"/>
      <c r="N245" s="191"/>
      <c r="O245" s="191"/>
      <c r="P245" s="192">
        <f>P246</f>
        <v>0</v>
      </c>
      <c r="Q245" s="191"/>
      <c r="R245" s="192">
        <f>R246</f>
        <v>0.21752000000000002</v>
      </c>
      <c r="S245" s="191"/>
      <c r="T245" s="193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4" t="s">
        <v>126</v>
      </c>
      <c r="AT245" s="195" t="s">
        <v>75</v>
      </c>
      <c r="AU245" s="195" t="s">
        <v>76</v>
      </c>
      <c r="AY245" s="194" t="s">
        <v>119</v>
      </c>
      <c r="BK245" s="196">
        <f>BK246</f>
        <v>0</v>
      </c>
    </row>
    <row r="246" s="12" customFormat="1" ht="22.8" customHeight="1">
      <c r="A246" s="12"/>
      <c r="B246" s="183"/>
      <c r="C246" s="184"/>
      <c r="D246" s="185" t="s">
        <v>75</v>
      </c>
      <c r="E246" s="197" t="s">
        <v>464</v>
      </c>
      <c r="F246" s="197" t="s">
        <v>465</v>
      </c>
      <c r="G246" s="184"/>
      <c r="H246" s="184"/>
      <c r="I246" s="187"/>
      <c r="J246" s="198">
        <f>BK246</f>
        <v>0</v>
      </c>
      <c r="K246" s="184"/>
      <c r="L246" s="189"/>
      <c r="M246" s="190"/>
      <c r="N246" s="191"/>
      <c r="O246" s="191"/>
      <c r="P246" s="192">
        <f>SUM(P247:P265)</f>
        <v>0</v>
      </c>
      <c r="Q246" s="191"/>
      <c r="R246" s="192">
        <f>SUM(R247:R265)</f>
        <v>0.21752000000000002</v>
      </c>
      <c r="S246" s="191"/>
      <c r="T246" s="193">
        <f>SUM(T247:T265)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4" t="s">
        <v>126</v>
      </c>
      <c r="AT246" s="195" t="s">
        <v>75</v>
      </c>
      <c r="AU246" s="195" t="s">
        <v>83</v>
      </c>
      <c r="AY246" s="194" t="s">
        <v>119</v>
      </c>
      <c r="BK246" s="196">
        <f>SUM(BK247:BK265)</f>
        <v>0</v>
      </c>
    </row>
    <row r="247" s="2" customFormat="1" ht="16.5" customHeight="1">
      <c r="A247" s="37"/>
      <c r="B247" s="38"/>
      <c r="C247" s="199" t="s">
        <v>466</v>
      </c>
      <c r="D247" s="199" t="s">
        <v>121</v>
      </c>
      <c r="E247" s="200" t="s">
        <v>467</v>
      </c>
      <c r="F247" s="201" t="s">
        <v>468</v>
      </c>
      <c r="G247" s="202" t="s">
        <v>124</v>
      </c>
      <c r="H247" s="203">
        <v>235</v>
      </c>
      <c r="I247" s="204"/>
      <c r="J247" s="205">
        <f>ROUND(I247*H247,2)</f>
        <v>0</v>
      </c>
      <c r="K247" s="201" t="s">
        <v>19</v>
      </c>
      <c r="L247" s="43"/>
      <c r="M247" s="206" t="s">
        <v>19</v>
      </c>
      <c r="N247" s="207" t="s">
        <v>47</v>
      </c>
      <c r="O247" s="83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0" t="s">
        <v>469</v>
      </c>
      <c r="AT247" s="210" t="s">
        <v>121</v>
      </c>
      <c r="AU247" s="210" t="s">
        <v>85</v>
      </c>
      <c r="AY247" s="16" t="s">
        <v>119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6" t="s">
        <v>83</v>
      </c>
      <c r="BK247" s="211">
        <f>ROUND(I247*H247,2)</f>
        <v>0</v>
      </c>
      <c r="BL247" s="16" t="s">
        <v>469</v>
      </c>
      <c r="BM247" s="210" t="s">
        <v>470</v>
      </c>
    </row>
    <row r="248" s="2" customFormat="1" ht="16.5" customHeight="1">
      <c r="A248" s="37"/>
      <c r="B248" s="38"/>
      <c r="C248" s="217" t="s">
        <v>295</v>
      </c>
      <c r="D248" s="217" t="s">
        <v>129</v>
      </c>
      <c r="E248" s="218" t="s">
        <v>471</v>
      </c>
      <c r="F248" s="219" t="s">
        <v>472</v>
      </c>
      <c r="G248" s="220" t="s">
        <v>124</v>
      </c>
      <c r="H248" s="221">
        <v>235</v>
      </c>
      <c r="I248" s="222"/>
      <c r="J248" s="223">
        <f>ROUND(I248*H248,2)</f>
        <v>0</v>
      </c>
      <c r="K248" s="219" t="s">
        <v>125</v>
      </c>
      <c r="L248" s="224"/>
      <c r="M248" s="225" t="s">
        <v>19</v>
      </c>
      <c r="N248" s="226" t="s">
        <v>47</v>
      </c>
      <c r="O248" s="83"/>
      <c r="P248" s="208">
        <f>O248*H248</f>
        <v>0</v>
      </c>
      <c r="Q248" s="208">
        <v>0.00010000000000000001</v>
      </c>
      <c r="R248" s="208">
        <f>Q248*H248</f>
        <v>0.0235</v>
      </c>
      <c r="S248" s="208">
        <v>0</v>
      </c>
      <c r="T248" s="20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0" t="s">
        <v>469</v>
      </c>
      <c r="AT248" s="210" t="s">
        <v>129</v>
      </c>
      <c r="AU248" s="210" t="s">
        <v>85</v>
      </c>
      <c r="AY248" s="16" t="s">
        <v>119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6" t="s">
        <v>83</v>
      </c>
      <c r="BK248" s="211">
        <f>ROUND(I248*H248,2)</f>
        <v>0</v>
      </c>
      <c r="BL248" s="16" t="s">
        <v>469</v>
      </c>
      <c r="BM248" s="210" t="s">
        <v>473</v>
      </c>
    </row>
    <row r="249" s="2" customFormat="1" ht="16.5" customHeight="1">
      <c r="A249" s="37"/>
      <c r="B249" s="38"/>
      <c r="C249" s="199" t="s">
        <v>474</v>
      </c>
      <c r="D249" s="199" t="s">
        <v>121</v>
      </c>
      <c r="E249" s="200" t="s">
        <v>475</v>
      </c>
      <c r="F249" s="201" t="s">
        <v>476</v>
      </c>
      <c r="G249" s="202" t="s">
        <v>124</v>
      </c>
      <c r="H249" s="203">
        <v>470</v>
      </c>
      <c r="I249" s="204"/>
      <c r="J249" s="205">
        <f>ROUND(I249*H249,2)</f>
        <v>0</v>
      </c>
      <c r="K249" s="201" t="s">
        <v>19</v>
      </c>
      <c r="L249" s="43"/>
      <c r="M249" s="206" t="s">
        <v>19</v>
      </c>
      <c r="N249" s="207" t="s">
        <v>47</v>
      </c>
      <c r="O249" s="83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0" t="s">
        <v>469</v>
      </c>
      <c r="AT249" s="210" t="s">
        <v>121</v>
      </c>
      <c r="AU249" s="210" t="s">
        <v>85</v>
      </c>
      <c r="AY249" s="16" t="s">
        <v>119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6" t="s">
        <v>83</v>
      </c>
      <c r="BK249" s="211">
        <f>ROUND(I249*H249,2)</f>
        <v>0</v>
      </c>
      <c r="BL249" s="16" t="s">
        <v>469</v>
      </c>
      <c r="BM249" s="210" t="s">
        <v>477</v>
      </c>
    </row>
    <row r="250" s="2" customFormat="1" ht="16.5" customHeight="1">
      <c r="A250" s="37"/>
      <c r="B250" s="38"/>
      <c r="C250" s="217" t="s">
        <v>300</v>
      </c>
      <c r="D250" s="217" t="s">
        <v>129</v>
      </c>
      <c r="E250" s="218" t="s">
        <v>478</v>
      </c>
      <c r="F250" s="219" t="s">
        <v>479</v>
      </c>
      <c r="G250" s="220" t="s">
        <v>124</v>
      </c>
      <c r="H250" s="221">
        <v>470</v>
      </c>
      <c r="I250" s="222"/>
      <c r="J250" s="223">
        <f>ROUND(I250*H250,2)</f>
        <v>0</v>
      </c>
      <c r="K250" s="219" t="s">
        <v>125</v>
      </c>
      <c r="L250" s="224"/>
      <c r="M250" s="225" t="s">
        <v>19</v>
      </c>
      <c r="N250" s="226" t="s">
        <v>47</v>
      </c>
      <c r="O250" s="83"/>
      <c r="P250" s="208">
        <f>O250*H250</f>
        <v>0</v>
      </c>
      <c r="Q250" s="208">
        <v>0.00040000000000000002</v>
      </c>
      <c r="R250" s="208">
        <f>Q250*H250</f>
        <v>0.188</v>
      </c>
      <c r="S250" s="208">
        <v>0</v>
      </c>
      <c r="T250" s="20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0" t="s">
        <v>469</v>
      </c>
      <c r="AT250" s="210" t="s">
        <v>129</v>
      </c>
      <c r="AU250" s="210" t="s">
        <v>85</v>
      </c>
      <c r="AY250" s="16" t="s">
        <v>119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6" t="s">
        <v>83</v>
      </c>
      <c r="BK250" s="211">
        <f>ROUND(I250*H250,2)</f>
        <v>0</v>
      </c>
      <c r="BL250" s="16" t="s">
        <v>469</v>
      </c>
      <c r="BM250" s="210" t="s">
        <v>480</v>
      </c>
    </row>
    <row r="251" s="2" customFormat="1" ht="16.5" customHeight="1">
      <c r="A251" s="37"/>
      <c r="B251" s="38"/>
      <c r="C251" s="199" t="s">
        <v>481</v>
      </c>
      <c r="D251" s="199" t="s">
        <v>121</v>
      </c>
      <c r="E251" s="200" t="s">
        <v>482</v>
      </c>
      <c r="F251" s="201" t="s">
        <v>483</v>
      </c>
      <c r="G251" s="202" t="s">
        <v>124</v>
      </c>
      <c r="H251" s="203">
        <v>135</v>
      </c>
      <c r="I251" s="204"/>
      <c r="J251" s="205">
        <f>ROUND(I251*H251,2)</f>
        <v>0</v>
      </c>
      <c r="K251" s="201" t="s">
        <v>19</v>
      </c>
      <c r="L251" s="43"/>
      <c r="M251" s="206" t="s">
        <v>19</v>
      </c>
      <c r="N251" s="207" t="s">
        <v>47</v>
      </c>
      <c r="O251" s="83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0" t="s">
        <v>469</v>
      </c>
      <c r="AT251" s="210" t="s">
        <v>121</v>
      </c>
      <c r="AU251" s="210" t="s">
        <v>85</v>
      </c>
      <c r="AY251" s="16" t="s">
        <v>119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6" t="s">
        <v>83</v>
      </c>
      <c r="BK251" s="211">
        <f>ROUND(I251*H251,2)</f>
        <v>0</v>
      </c>
      <c r="BL251" s="16" t="s">
        <v>469</v>
      </c>
      <c r="BM251" s="210" t="s">
        <v>484</v>
      </c>
    </row>
    <row r="252" s="2" customFormat="1" ht="16.5" customHeight="1">
      <c r="A252" s="37"/>
      <c r="B252" s="38"/>
      <c r="C252" s="199" t="s">
        <v>306</v>
      </c>
      <c r="D252" s="199" t="s">
        <v>121</v>
      </c>
      <c r="E252" s="200" t="s">
        <v>485</v>
      </c>
      <c r="F252" s="201" t="s">
        <v>486</v>
      </c>
      <c r="G252" s="202" t="s">
        <v>202</v>
      </c>
      <c r="H252" s="203">
        <v>27</v>
      </c>
      <c r="I252" s="204"/>
      <c r="J252" s="205">
        <f>ROUND(I252*H252,2)</f>
        <v>0</v>
      </c>
      <c r="K252" s="201" t="s">
        <v>19</v>
      </c>
      <c r="L252" s="43"/>
      <c r="M252" s="206" t="s">
        <v>19</v>
      </c>
      <c r="N252" s="207" t="s">
        <v>47</v>
      </c>
      <c r="O252" s="83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0" t="s">
        <v>469</v>
      </c>
      <c r="AT252" s="210" t="s">
        <v>121</v>
      </c>
      <c r="AU252" s="210" t="s">
        <v>85</v>
      </c>
      <c r="AY252" s="16" t="s">
        <v>119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6" t="s">
        <v>83</v>
      </c>
      <c r="BK252" s="211">
        <f>ROUND(I252*H252,2)</f>
        <v>0</v>
      </c>
      <c r="BL252" s="16" t="s">
        <v>469</v>
      </c>
      <c r="BM252" s="210" t="s">
        <v>487</v>
      </c>
    </row>
    <row r="253" s="2" customFormat="1" ht="21.75" customHeight="1">
      <c r="A253" s="37"/>
      <c r="B253" s="38"/>
      <c r="C253" s="217" t="s">
        <v>488</v>
      </c>
      <c r="D253" s="217" t="s">
        <v>129</v>
      </c>
      <c r="E253" s="218" t="s">
        <v>489</v>
      </c>
      <c r="F253" s="219" t="s">
        <v>490</v>
      </c>
      <c r="G253" s="220" t="s">
        <v>162</v>
      </c>
      <c r="H253" s="221">
        <v>27</v>
      </c>
      <c r="I253" s="222"/>
      <c r="J253" s="223">
        <f>ROUND(I253*H253,2)</f>
        <v>0</v>
      </c>
      <c r="K253" s="219" t="s">
        <v>125</v>
      </c>
      <c r="L253" s="224"/>
      <c r="M253" s="225" t="s">
        <v>19</v>
      </c>
      <c r="N253" s="226" t="s">
        <v>47</v>
      </c>
      <c r="O253" s="83"/>
      <c r="P253" s="208">
        <f>O253*H253</f>
        <v>0</v>
      </c>
      <c r="Q253" s="208">
        <v>0.00010000000000000001</v>
      </c>
      <c r="R253" s="208">
        <f>Q253*H253</f>
        <v>0.0027000000000000001</v>
      </c>
      <c r="S253" s="208">
        <v>0</v>
      </c>
      <c r="T253" s="20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0" t="s">
        <v>469</v>
      </c>
      <c r="AT253" s="210" t="s">
        <v>129</v>
      </c>
      <c r="AU253" s="210" t="s">
        <v>85</v>
      </c>
      <c r="AY253" s="16" t="s">
        <v>119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6" t="s">
        <v>83</v>
      </c>
      <c r="BK253" s="211">
        <f>ROUND(I253*H253,2)</f>
        <v>0</v>
      </c>
      <c r="BL253" s="16" t="s">
        <v>469</v>
      </c>
      <c r="BM253" s="210" t="s">
        <v>491</v>
      </c>
    </row>
    <row r="254" s="2" customFormat="1" ht="16.5" customHeight="1">
      <c r="A254" s="37"/>
      <c r="B254" s="38"/>
      <c r="C254" s="199" t="s">
        <v>311</v>
      </c>
      <c r="D254" s="199" t="s">
        <v>121</v>
      </c>
      <c r="E254" s="200" t="s">
        <v>492</v>
      </c>
      <c r="F254" s="201" t="s">
        <v>493</v>
      </c>
      <c r="G254" s="202" t="s">
        <v>202</v>
      </c>
      <c r="H254" s="203">
        <v>9</v>
      </c>
      <c r="I254" s="204"/>
      <c r="J254" s="205">
        <f>ROUND(I254*H254,2)</f>
        <v>0</v>
      </c>
      <c r="K254" s="201" t="s">
        <v>19</v>
      </c>
      <c r="L254" s="43"/>
      <c r="M254" s="206" t="s">
        <v>19</v>
      </c>
      <c r="N254" s="207" t="s">
        <v>47</v>
      </c>
      <c r="O254" s="83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0" t="s">
        <v>469</v>
      </c>
      <c r="AT254" s="210" t="s">
        <v>121</v>
      </c>
      <c r="AU254" s="210" t="s">
        <v>85</v>
      </c>
      <c r="AY254" s="16" t="s">
        <v>119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6" t="s">
        <v>83</v>
      </c>
      <c r="BK254" s="211">
        <f>ROUND(I254*H254,2)</f>
        <v>0</v>
      </c>
      <c r="BL254" s="16" t="s">
        <v>469</v>
      </c>
      <c r="BM254" s="210" t="s">
        <v>494</v>
      </c>
    </row>
    <row r="255" s="2" customFormat="1" ht="21.75" customHeight="1">
      <c r="A255" s="37"/>
      <c r="B255" s="38"/>
      <c r="C255" s="217" t="s">
        <v>495</v>
      </c>
      <c r="D255" s="217" t="s">
        <v>129</v>
      </c>
      <c r="E255" s="218" t="s">
        <v>496</v>
      </c>
      <c r="F255" s="219" t="s">
        <v>497</v>
      </c>
      <c r="G255" s="220" t="s">
        <v>162</v>
      </c>
      <c r="H255" s="221">
        <v>9</v>
      </c>
      <c r="I255" s="222"/>
      <c r="J255" s="223">
        <f>ROUND(I255*H255,2)</f>
        <v>0</v>
      </c>
      <c r="K255" s="219" t="s">
        <v>125</v>
      </c>
      <c r="L255" s="224"/>
      <c r="M255" s="225" t="s">
        <v>19</v>
      </c>
      <c r="N255" s="226" t="s">
        <v>47</v>
      </c>
      <c r="O255" s="83"/>
      <c r="P255" s="208">
        <f>O255*H255</f>
        <v>0</v>
      </c>
      <c r="Q255" s="208">
        <v>0.00010000000000000001</v>
      </c>
      <c r="R255" s="208">
        <f>Q255*H255</f>
        <v>0.00090000000000000008</v>
      </c>
      <c r="S255" s="208">
        <v>0</v>
      </c>
      <c r="T255" s="20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0" t="s">
        <v>469</v>
      </c>
      <c r="AT255" s="210" t="s">
        <v>129</v>
      </c>
      <c r="AU255" s="210" t="s">
        <v>85</v>
      </c>
      <c r="AY255" s="16" t="s">
        <v>119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6" t="s">
        <v>83</v>
      </c>
      <c r="BK255" s="211">
        <f>ROUND(I255*H255,2)</f>
        <v>0</v>
      </c>
      <c r="BL255" s="16" t="s">
        <v>469</v>
      </c>
      <c r="BM255" s="210" t="s">
        <v>498</v>
      </c>
    </row>
    <row r="256" s="2" customFormat="1" ht="16.5" customHeight="1">
      <c r="A256" s="37"/>
      <c r="B256" s="38"/>
      <c r="C256" s="199" t="s">
        <v>316</v>
      </c>
      <c r="D256" s="199" t="s">
        <v>121</v>
      </c>
      <c r="E256" s="200" t="s">
        <v>499</v>
      </c>
      <c r="F256" s="201" t="s">
        <v>500</v>
      </c>
      <c r="G256" s="202" t="s">
        <v>202</v>
      </c>
      <c r="H256" s="203">
        <v>6</v>
      </c>
      <c r="I256" s="204"/>
      <c r="J256" s="205">
        <f>ROUND(I256*H256,2)</f>
        <v>0</v>
      </c>
      <c r="K256" s="201" t="s">
        <v>19</v>
      </c>
      <c r="L256" s="43"/>
      <c r="M256" s="206" t="s">
        <v>19</v>
      </c>
      <c r="N256" s="207" t="s">
        <v>47</v>
      </c>
      <c r="O256" s="83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0" t="s">
        <v>469</v>
      </c>
      <c r="AT256" s="210" t="s">
        <v>121</v>
      </c>
      <c r="AU256" s="210" t="s">
        <v>85</v>
      </c>
      <c r="AY256" s="16" t="s">
        <v>119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6" t="s">
        <v>83</v>
      </c>
      <c r="BK256" s="211">
        <f>ROUND(I256*H256,2)</f>
        <v>0</v>
      </c>
      <c r="BL256" s="16" t="s">
        <v>469</v>
      </c>
      <c r="BM256" s="210" t="s">
        <v>501</v>
      </c>
    </row>
    <row r="257" s="2" customFormat="1" ht="16.5" customHeight="1">
      <c r="A257" s="37"/>
      <c r="B257" s="38"/>
      <c r="C257" s="217" t="s">
        <v>502</v>
      </c>
      <c r="D257" s="217" t="s">
        <v>129</v>
      </c>
      <c r="E257" s="218" t="s">
        <v>503</v>
      </c>
      <c r="F257" s="219" t="s">
        <v>504</v>
      </c>
      <c r="G257" s="220" t="s">
        <v>162</v>
      </c>
      <c r="H257" s="221">
        <v>6</v>
      </c>
      <c r="I257" s="222"/>
      <c r="J257" s="223">
        <f>ROUND(I257*H257,2)</f>
        <v>0</v>
      </c>
      <c r="K257" s="219" t="s">
        <v>125</v>
      </c>
      <c r="L257" s="224"/>
      <c r="M257" s="225" t="s">
        <v>19</v>
      </c>
      <c r="N257" s="226" t="s">
        <v>47</v>
      </c>
      <c r="O257" s="83"/>
      <c r="P257" s="208">
        <f>O257*H257</f>
        <v>0</v>
      </c>
      <c r="Q257" s="208">
        <v>0.00035</v>
      </c>
      <c r="R257" s="208">
        <f>Q257*H257</f>
        <v>0.0020999999999999999</v>
      </c>
      <c r="S257" s="208">
        <v>0</v>
      </c>
      <c r="T257" s="20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0" t="s">
        <v>469</v>
      </c>
      <c r="AT257" s="210" t="s">
        <v>129</v>
      </c>
      <c r="AU257" s="210" t="s">
        <v>85</v>
      </c>
      <c r="AY257" s="16" t="s">
        <v>119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6" t="s">
        <v>83</v>
      </c>
      <c r="BK257" s="211">
        <f>ROUND(I257*H257,2)</f>
        <v>0</v>
      </c>
      <c r="BL257" s="16" t="s">
        <v>469</v>
      </c>
      <c r="BM257" s="210" t="s">
        <v>505</v>
      </c>
    </row>
    <row r="258" s="2" customFormat="1" ht="16.5" customHeight="1">
      <c r="A258" s="37"/>
      <c r="B258" s="38"/>
      <c r="C258" s="199" t="s">
        <v>321</v>
      </c>
      <c r="D258" s="199" t="s">
        <v>121</v>
      </c>
      <c r="E258" s="200" t="s">
        <v>506</v>
      </c>
      <c r="F258" s="201" t="s">
        <v>507</v>
      </c>
      <c r="G258" s="202" t="s">
        <v>202</v>
      </c>
      <c r="H258" s="203">
        <v>4</v>
      </c>
      <c r="I258" s="204"/>
      <c r="J258" s="205">
        <f>ROUND(I258*H258,2)</f>
        <v>0</v>
      </c>
      <c r="K258" s="201" t="s">
        <v>19</v>
      </c>
      <c r="L258" s="43"/>
      <c r="M258" s="206" t="s">
        <v>19</v>
      </c>
      <c r="N258" s="207" t="s">
        <v>47</v>
      </c>
      <c r="O258" s="83"/>
      <c r="P258" s="208">
        <f>O258*H258</f>
        <v>0</v>
      </c>
      <c r="Q258" s="208">
        <v>0</v>
      </c>
      <c r="R258" s="208">
        <f>Q258*H258</f>
        <v>0</v>
      </c>
      <c r="S258" s="208">
        <v>0</v>
      </c>
      <c r="T258" s="20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0" t="s">
        <v>469</v>
      </c>
      <c r="AT258" s="210" t="s">
        <v>121</v>
      </c>
      <c r="AU258" s="210" t="s">
        <v>85</v>
      </c>
      <c r="AY258" s="16" t="s">
        <v>119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6" t="s">
        <v>83</v>
      </c>
      <c r="BK258" s="211">
        <f>ROUND(I258*H258,2)</f>
        <v>0</v>
      </c>
      <c r="BL258" s="16" t="s">
        <v>469</v>
      </c>
      <c r="BM258" s="210" t="s">
        <v>508</v>
      </c>
    </row>
    <row r="259" s="2" customFormat="1" ht="16.5" customHeight="1">
      <c r="A259" s="37"/>
      <c r="B259" s="38"/>
      <c r="C259" s="217" t="s">
        <v>509</v>
      </c>
      <c r="D259" s="217" t="s">
        <v>129</v>
      </c>
      <c r="E259" s="218" t="s">
        <v>510</v>
      </c>
      <c r="F259" s="219" t="s">
        <v>511</v>
      </c>
      <c r="G259" s="220" t="s">
        <v>162</v>
      </c>
      <c r="H259" s="221">
        <v>2</v>
      </c>
      <c r="I259" s="222"/>
      <c r="J259" s="223">
        <f>ROUND(I259*H259,2)</f>
        <v>0</v>
      </c>
      <c r="K259" s="219" t="s">
        <v>125</v>
      </c>
      <c r="L259" s="224"/>
      <c r="M259" s="225" t="s">
        <v>19</v>
      </c>
      <c r="N259" s="226" t="s">
        <v>47</v>
      </c>
      <c r="O259" s="83"/>
      <c r="P259" s="208">
        <f>O259*H259</f>
        <v>0</v>
      </c>
      <c r="Q259" s="208">
        <v>0.00016000000000000001</v>
      </c>
      <c r="R259" s="208">
        <f>Q259*H259</f>
        <v>0.00032000000000000003</v>
      </c>
      <c r="S259" s="208">
        <v>0</v>
      </c>
      <c r="T259" s="20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0" t="s">
        <v>469</v>
      </c>
      <c r="AT259" s="210" t="s">
        <v>129</v>
      </c>
      <c r="AU259" s="210" t="s">
        <v>85</v>
      </c>
      <c r="AY259" s="16" t="s">
        <v>119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83</v>
      </c>
      <c r="BK259" s="211">
        <f>ROUND(I259*H259,2)</f>
        <v>0</v>
      </c>
      <c r="BL259" s="16" t="s">
        <v>469</v>
      </c>
      <c r="BM259" s="210" t="s">
        <v>512</v>
      </c>
    </row>
    <row r="260" s="2" customFormat="1" ht="16.5" customHeight="1">
      <c r="A260" s="37"/>
      <c r="B260" s="38"/>
      <c r="C260" s="217" t="s">
        <v>325</v>
      </c>
      <c r="D260" s="217" t="s">
        <v>129</v>
      </c>
      <c r="E260" s="218" t="s">
        <v>513</v>
      </c>
      <c r="F260" s="219" t="s">
        <v>514</v>
      </c>
      <c r="G260" s="220" t="s">
        <v>162</v>
      </c>
      <c r="H260" s="221">
        <v>2</v>
      </c>
      <c r="I260" s="222"/>
      <c r="J260" s="223">
        <f>ROUND(I260*H260,2)</f>
        <v>0</v>
      </c>
      <c r="K260" s="219" t="s">
        <v>19</v>
      </c>
      <c r="L260" s="224"/>
      <c r="M260" s="225" t="s">
        <v>19</v>
      </c>
      <c r="N260" s="226" t="s">
        <v>47</v>
      </c>
      <c r="O260" s="83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0" t="s">
        <v>469</v>
      </c>
      <c r="AT260" s="210" t="s">
        <v>129</v>
      </c>
      <c r="AU260" s="210" t="s">
        <v>85</v>
      </c>
      <c r="AY260" s="16" t="s">
        <v>119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6" t="s">
        <v>83</v>
      </c>
      <c r="BK260" s="211">
        <f>ROUND(I260*H260,2)</f>
        <v>0</v>
      </c>
      <c r="BL260" s="16" t="s">
        <v>469</v>
      </c>
      <c r="BM260" s="210" t="s">
        <v>515</v>
      </c>
    </row>
    <row r="261" s="2" customFormat="1" ht="16.5" customHeight="1">
      <c r="A261" s="37"/>
      <c r="B261" s="38"/>
      <c r="C261" s="199" t="s">
        <v>516</v>
      </c>
      <c r="D261" s="199" t="s">
        <v>121</v>
      </c>
      <c r="E261" s="200" t="s">
        <v>517</v>
      </c>
      <c r="F261" s="201" t="s">
        <v>518</v>
      </c>
      <c r="G261" s="202" t="s">
        <v>124</v>
      </c>
      <c r="H261" s="203">
        <v>1645</v>
      </c>
      <c r="I261" s="204"/>
      <c r="J261" s="205">
        <f>ROUND(I261*H261,2)</f>
        <v>0</v>
      </c>
      <c r="K261" s="201" t="s">
        <v>19</v>
      </c>
      <c r="L261" s="43"/>
      <c r="M261" s="206" t="s">
        <v>19</v>
      </c>
      <c r="N261" s="207" t="s">
        <v>47</v>
      </c>
      <c r="O261" s="83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0" t="s">
        <v>469</v>
      </c>
      <c r="AT261" s="210" t="s">
        <v>121</v>
      </c>
      <c r="AU261" s="210" t="s">
        <v>85</v>
      </c>
      <c r="AY261" s="16" t="s">
        <v>119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6" t="s">
        <v>83</v>
      </c>
      <c r="BK261" s="211">
        <f>ROUND(I261*H261,2)</f>
        <v>0</v>
      </c>
      <c r="BL261" s="16" t="s">
        <v>469</v>
      </c>
      <c r="BM261" s="210" t="s">
        <v>519</v>
      </c>
    </row>
    <row r="262" s="2" customFormat="1" ht="16.5" customHeight="1">
      <c r="A262" s="37"/>
      <c r="B262" s="38"/>
      <c r="C262" s="199" t="s">
        <v>329</v>
      </c>
      <c r="D262" s="199" t="s">
        <v>121</v>
      </c>
      <c r="E262" s="200" t="s">
        <v>520</v>
      </c>
      <c r="F262" s="201" t="s">
        <v>521</v>
      </c>
      <c r="G262" s="202" t="s">
        <v>124</v>
      </c>
      <c r="H262" s="203">
        <v>470</v>
      </c>
      <c r="I262" s="204"/>
      <c r="J262" s="205">
        <f>ROUND(I262*H262,2)</f>
        <v>0</v>
      </c>
      <c r="K262" s="201" t="s">
        <v>19</v>
      </c>
      <c r="L262" s="43"/>
      <c r="M262" s="206" t="s">
        <v>19</v>
      </c>
      <c r="N262" s="207" t="s">
        <v>47</v>
      </c>
      <c r="O262" s="83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0" t="s">
        <v>469</v>
      </c>
      <c r="AT262" s="210" t="s">
        <v>121</v>
      </c>
      <c r="AU262" s="210" t="s">
        <v>85</v>
      </c>
      <c r="AY262" s="16" t="s">
        <v>119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6" t="s">
        <v>83</v>
      </c>
      <c r="BK262" s="211">
        <f>ROUND(I262*H262,2)</f>
        <v>0</v>
      </c>
      <c r="BL262" s="16" t="s">
        <v>469</v>
      </c>
      <c r="BM262" s="210" t="s">
        <v>522</v>
      </c>
    </row>
    <row r="263" s="2" customFormat="1" ht="16.5" customHeight="1">
      <c r="A263" s="37"/>
      <c r="B263" s="38"/>
      <c r="C263" s="199" t="s">
        <v>523</v>
      </c>
      <c r="D263" s="199" t="s">
        <v>121</v>
      </c>
      <c r="E263" s="200" t="s">
        <v>524</v>
      </c>
      <c r="F263" s="201" t="s">
        <v>525</v>
      </c>
      <c r="G263" s="202" t="s">
        <v>202</v>
      </c>
      <c r="H263" s="203">
        <v>2</v>
      </c>
      <c r="I263" s="204"/>
      <c r="J263" s="205">
        <f>ROUND(I263*H263,2)</f>
        <v>0</v>
      </c>
      <c r="K263" s="201" t="s">
        <v>19</v>
      </c>
      <c r="L263" s="43"/>
      <c r="M263" s="206" t="s">
        <v>19</v>
      </c>
      <c r="N263" s="207" t="s">
        <v>47</v>
      </c>
      <c r="O263" s="83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0" t="s">
        <v>469</v>
      </c>
      <c r="AT263" s="210" t="s">
        <v>121</v>
      </c>
      <c r="AU263" s="210" t="s">
        <v>85</v>
      </c>
      <c r="AY263" s="16" t="s">
        <v>119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6" t="s">
        <v>83</v>
      </c>
      <c r="BK263" s="211">
        <f>ROUND(I263*H263,2)</f>
        <v>0</v>
      </c>
      <c r="BL263" s="16" t="s">
        <v>469</v>
      </c>
      <c r="BM263" s="210" t="s">
        <v>526</v>
      </c>
    </row>
    <row r="264" s="2" customFormat="1" ht="16.5" customHeight="1">
      <c r="A264" s="37"/>
      <c r="B264" s="38"/>
      <c r="C264" s="217" t="s">
        <v>335</v>
      </c>
      <c r="D264" s="217" t="s">
        <v>129</v>
      </c>
      <c r="E264" s="218" t="s">
        <v>527</v>
      </c>
      <c r="F264" s="219" t="s">
        <v>528</v>
      </c>
      <c r="G264" s="220" t="s">
        <v>529</v>
      </c>
      <c r="H264" s="221">
        <v>2280</v>
      </c>
      <c r="I264" s="222"/>
      <c r="J264" s="223">
        <f>ROUND(I264*H264,2)</f>
        <v>0</v>
      </c>
      <c r="K264" s="219" t="s">
        <v>19</v>
      </c>
      <c r="L264" s="224"/>
      <c r="M264" s="225" t="s">
        <v>19</v>
      </c>
      <c r="N264" s="226" t="s">
        <v>47</v>
      </c>
      <c r="O264" s="83"/>
      <c r="P264" s="208">
        <f>O264*H264</f>
        <v>0</v>
      </c>
      <c r="Q264" s="208">
        <v>0</v>
      </c>
      <c r="R264" s="208">
        <f>Q264*H264</f>
        <v>0</v>
      </c>
      <c r="S264" s="208">
        <v>0</v>
      </c>
      <c r="T264" s="20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0" t="s">
        <v>469</v>
      </c>
      <c r="AT264" s="210" t="s">
        <v>129</v>
      </c>
      <c r="AU264" s="210" t="s">
        <v>85</v>
      </c>
      <c r="AY264" s="16" t="s">
        <v>119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6" t="s">
        <v>83</v>
      </c>
      <c r="BK264" s="211">
        <f>ROUND(I264*H264,2)</f>
        <v>0</v>
      </c>
      <c r="BL264" s="16" t="s">
        <v>469</v>
      </c>
      <c r="BM264" s="210" t="s">
        <v>530</v>
      </c>
    </row>
    <row r="265" s="2" customFormat="1">
      <c r="A265" s="37"/>
      <c r="B265" s="38"/>
      <c r="C265" s="39"/>
      <c r="D265" s="227" t="s">
        <v>138</v>
      </c>
      <c r="E265" s="39"/>
      <c r="F265" s="228" t="s">
        <v>531</v>
      </c>
      <c r="G265" s="39"/>
      <c r="H265" s="39"/>
      <c r="I265" s="214"/>
      <c r="J265" s="39"/>
      <c r="K265" s="39"/>
      <c r="L265" s="43"/>
      <c r="M265" s="215"/>
      <c r="N265" s="216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138</v>
      </c>
      <c r="AU265" s="16" t="s">
        <v>85</v>
      </c>
    </row>
    <row r="266" s="12" customFormat="1" ht="25.92" customHeight="1">
      <c r="A266" s="12"/>
      <c r="B266" s="183"/>
      <c r="C266" s="184"/>
      <c r="D266" s="185" t="s">
        <v>75</v>
      </c>
      <c r="E266" s="186" t="s">
        <v>532</v>
      </c>
      <c r="F266" s="186" t="s">
        <v>533</v>
      </c>
      <c r="G266" s="184"/>
      <c r="H266" s="184"/>
      <c r="I266" s="187"/>
      <c r="J266" s="188">
        <f>BK266</f>
        <v>0</v>
      </c>
      <c r="K266" s="184"/>
      <c r="L266" s="189"/>
      <c r="M266" s="190"/>
      <c r="N266" s="191"/>
      <c r="O266" s="191"/>
      <c r="P266" s="192">
        <f>P267+P281</f>
        <v>0</v>
      </c>
      <c r="Q266" s="191"/>
      <c r="R266" s="192">
        <f>R267+R281</f>
        <v>28.135431999999998</v>
      </c>
      <c r="S266" s="191"/>
      <c r="T266" s="193">
        <f>T267+T281</f>
        <v>24.725000000000001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4" t="s">
        <v>143</v>
      </c>
      <c r="AT266" s="195" t="s">
        <v>75</v>
      </c>
      <c r="AU266" s="195" t="s">
        <v>76</v>
      </c>
      <c r="AY266" s="194" t="s">
        <v>119</v>
      </c>
      <c r="BK266" s="196">
        <f>BK267+BK281</f>
        <v>0</v>
      </c>
    </row>
    <row r="267" s="12" customFormat="1" ht="22.8" customHeight="1">
      <c r="A267" s="12"/>
      <c r="B267" s="183"/>
      <c r="C267" s="184"/>
      <c r="D267" s="185" t="s">
        <v>75</v>
      </c>
      <c r="E267" s="197" t="s">
        <v>534</v>
      </c>
      <c r="F267" s="197" t="s">
        <v>535</v>
      </c>
      <c r="G267" s="184"/>
      <c r="H267" s="184"/>
      <c r="I267" s="187"/>
      <c r="J267" s="198">
        <f>BK267</f>
        <v>0</v>
      </c>
      <c r="K267" s="184"/>
      <c r="L267" s="189"/>
      <c r="M267" s="190"/>
      <c r="N267" s="191"/>
      <c r="O267" s="191"/>
      <c r="P267" s="192">
        <f>SUM(P268:P280)</f>
        <v>0</v>
      </c>
      <c r="Q267" s="191"/>
      <c r="R267" s="192">
        <f>SUM(R268:R280)</f>
        <v>0.011132000000000001</v>
      </c>
      <c r="S267" s="191"/>
      <c r="T267" s="193">
        <f>SUM(T268:T280)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4" t="s">
        <v>143</v>
      </c>
      <c r="AT267" s="195" t="s">
        <v>75</v>
      </c>
      <c r="AU267" s="195" t="s">
        <v>83</v>
      </c>
      <c r="AY267" s="194" t="s">
        <v>119</v>
      </c>
      <c r="BK267" s="196">
        <f>SUM(BK268:BK280)</f>
        <v>0</v>
      </c>
    </row>
    <row r="268" s="2" customFormat="1" ht="16.5" customHeight="1">
      <c r="A268" s="37"/>
      <c r="B268" s="38"/>
      <c r="C268" s="199" t="s">
        <v>536</v>
      </c>
      <c r="D268" s="199" t="s">
        <v>121</v>
      </c>
      <c r="E268" s="200" t="s">
        <v>537</v>
      </c>
      <c r="F268" s="201" t="s">
        <v>538</v>
      </c>
      <c r="G268" s="202" t="s">
        <v>539</v>
      </c>
      <c r="H268" s="203">
        <v>0.23000000000000001</v>
      </c>
      <c r="I268" s="204"/>
      <c r="J268" s="205">
        <f>ROUND(I268*H268,2)</f>
        <v>0</v>
      </c>
      <c r="K268" s="201" t="s">
        <v>125</v>
      </c>
      <c r="L268" s="43"/>
      <c r="M268" s="206" t="s">
        <v>19</v>
      </c>
      <c r="N268" s="207" t="s">
        <v>47</v>
      </c>
      <c r="O268" s="83"/>
      <c r="P268" s="208">
        <f>O268*H268</f>
        <v>0</v>
      </c>
      <c r="Q268" s="208">
        <v>0.0088000000000000005</v>
      </c>
      <c r="R268" s="208">
        <f>Q268*H268</f>
        <v>0.0020240000000000002</v>
      </c>
      <c r="S268" s="208">
        <v>0</v>
      </c>
      <c r="T268" s="20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0" t="s">
        <v>126</v>
      </c>
      <c r="AT268" s="210" t="s">
        <v>121</v>
      </c>
      <c r="AU268" s="210" t="s">
        <v>85</v>
      </c>
      <c r="AY268" s="16" t="s">
        <v>119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6" t="s">
        <v>83</v>
      </c>
      <c r="BK268" s="211">
        <f>ROUND(I268*H268,2)</f>
        <v>0</v>
      </c>
      <c r="BL268" s="16" t="s">
        <v>126</v>
      </c>
      <c r="BM268" s="210" t="s">
        <v>540</v>
      </c>
    </row>
    <row r="269" s="2" customFormat="1">
      <c r="A269" s="37"/>
      <c r="B269" s="38"/>
      <c r="C269" s="39"/>
      <c r="D269" s="212" t="s">
        <v>127</v>
      </c>
      <c r="E269" s="39"/>
      <c r="F269" s="213" t="s">
        <v>541</v>
      </c>
      <c r="G269" s="39"/>
      <c r="H269" s="39"/>
      <c r="I269" s="214"/>
      <c r="J269" s="39"/>
      <c r="K269" s="39"/>
      <c r="L269" s="43"/>
      <c r="M269" s="215"/>
      <c r="N269" s="216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127</v>
      </c>
      <c r="AU269" s="16" t="s">
        <v>85</v>
      </c>
    </row>
    <row r="270" s="2" customFormat="1">
      <c r="A270" s="37"/>
      <c r="B270" s="38"/>
      <c r="C270" s="39"/>
      <c r="D270" s="227" t="s">
        <v>138</v>
      </c>
      <c r="E270" s="39"/>
      <c r="F270" s="228" t="s">
        <v>542</v>
      </c>
      <c r="G270" s="39"/>
      <c r="H270" s="39"/>
      <c r="I270" s="214"/>
      <c r="J270" s="39"/>
      <c r="K270" s="39"/>
      <c r="L270" s="43"/>
      <c r="M270" s="215"/>
      <c r="N270" s="216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138</v>
      </c>
      <c r="AU270" s="16" t="s">
        <v>85</v>
      </c>
    </row>
    <row r="271" s="2" customFormat="1" ht="16.5" customHeight="1">
      <c r="A271" s="37"/>
      <c r="B271" s="38"/>
      <c r="C271" s="199" t="s">
        <v>338</v>
      </c>
      <c r="D271" s="199" t="s">
        <v>121</v>
      </c>
      <c r="E271" s="200" t="s">
        <v>543</v>
      </c>
      <c r="F271" s="201" t="s">
        <v>544</v>
      </c>
      <c r="G271" s="202" t="s">
        <v>539</v>
      </c>
      <c r="H271" s="203">
        <v>0.92000000000000004</v>
      </c>
      <c r="I271" s="204"/>
      <c r="J271" s="205">
        <f>ROUND(I271*H271,2)</f>
        <v>0</v>
      </c>
      <c r="K271" s="201" t="s">
        <v>125</v>
      </c>
      <c r="L271" s="43"/>
      <c r="M271" s="206" t="s">
        <v>19</v>
      </c>
      <c r="N271" s="207" t="s">
        <v>47</v>
      </c>
      <c r="O271" s="83"/>
      <c r="P271" s="208">
        <f>O271*H271</f>
        <v>0</v>
      </c>
      <c r="Q271" s="208">
        <v>0.0099000000000000008</v>
      </c>
      <c r="R271" s="208">
        <f>Q271*H271</f>
        <v>0.0091080000000000015</v>
      </c>
      <c r="S271" s="208">
        <v>0</v>
      </c>
      <c r="T271" s="20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0" t="s">
        <v>126</v>
      </c>
      <c r="AT271" s="210" t="s">
        <v>121</v>
      </c>
      <c r="AU271" s="210" t="s">
        <v>85</v>
      </c>
      <c r="AY271" s="16" t="s">
        <v>119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6" t="s">
        <v>83</v>
      </c>
      <c r="BK271" s="211">
        <f>ROUND(I271*H271,2)</f>
        <v>0</v>
      </c>
      <c r="BL271" s="16" t="s">
        <v>126</v>
      </c>
      <c r="BM271" s="210" t="s">
        <v>545</v>
      </c>
    </row>
    <row r="272" s="2" customFormat="1">
      <c r="A272" s="37"/>
      <c r="B272" s="38"/>
      <c r="C272" s="39"/>
      <c r="D272" s="212" t="s">
        <v>127</v>
      </c>
      <c r="E272" s="39"/>
      <c r="F272" s="213" t="s">
        <v>546</v>
      </c>
      <c r="G272" s="39"/>
      <c r="H272" s="39"/>
      <c r="I272" s="214"/>
      <c r="J272" s="39"/>
      <c r="K272" s="39"/>
      <c r="L272" s="43"/>
      <c r="M272" s="215"/>
      <c r="N272" s="216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127</v>
      </c>
      <c r="AU272" s="16" t="s">
        <v>85</v>
      </c>
    </row>
    <row r="273" s="2" customFormat="1">
      <c r="A273" s="37"/>
      <c r="B273" s="38"/>
      <c r="C273" s="39"/>
      <c r="D273" s="227" t="s">
        <v>138</v>
      </c>
      <c r="E273" s="39"/>
      <c r="F273" s="228" t="s">
        <v>547</v>
      </c>
      <c r="G273" s="39"/>
      <c r="H273" s="39"/>
      <c r="I273" s="214"/>
      <c r="J273" s="39"/>
      <c r="K273" s="39"/>
      <c r="L273" s="43"/>
      <c r="M273" s="215"/>
      <c r="N273" s="216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138</v>
      </c>
      <c r="AU273" s="16" t="s">
        <v>85</v>
      </c>
    </row>
    <row r="274" s="2" customFormat="1" ht="16.5" customHeight="1">
      <c r="A274" s="37"/>
      <c r="B274" s="38"/>
      <c r="C274" s="199" t="s">
        <v>548</v>
      </c>
      <c r="D274" s="199" t="s">
        <v>121</v>
      </c>
      <c r="E274" s="200" t="s">
        <v>549</v>
      </c>
      <c r="F274" s="201" t="s">
        <v>550</v>
      </c>
      <c r="G274" s="202" t="s">
        <v>202</v>
      </c>
      <c r="H274" s="203">
        <v>1</v>
      </c>
      <c r="I274" s="204"/>
      <c r="J274" s="205">
        <f>ROUND(I274*H274,2)</f>
        <v>0</v>
      </c>
      <c r="K274" s="201" t="s">
        <v>125</v>
      </c>
      <c r="L274" s="43"/>
      <c r="M274" s="206" t="s">
        <v>19</v>
      </c>
      <c r="N274" s="207" t="s">
        <v>47</v>
      </c>
      <c r="O274" s="83"/>
      <c r="P274" s="208">
        <f>O274*H274</f>
        <v>0</v>
      </c>
      <c r="Q274" s="208">
        <v>0</v>
      </c>
      <c r="R274" s="208">
        <f>Q274*H274</f>
        <v>0</v>
      </c>
      <c r="S274" s="208">
        <v>0</v>
      </c>
      <c r="T274" s="20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0" t="s">
        <v>126</v>
      </c>
      <c r="AT274" s="210" t="s">
        <v>121</v>
      </c>
      <c r="AU274" s="210" t="s">
        <v>85</v>
      </c>
      <c r="AY274" s="16" t="s">
        <v>119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6" t="s">
        <v>83</v>
      </c>
      <c r="BK274" s="211">
        <f>ROUND(I274*H274,2)</f>
        <v>0</v>
      </c>
      <c r="BL274" s="16" t="s">
        <v>126</v>
      </c>
      <c r="BM274" s="210" t="s">
        <v>551</v>
      </c>
    </row>
    <row r="275" s="2" customFormat="1">
      <c r="A275" s="37"/>
      <c r="B275" s="38"/>
      <c r="C275" s="39"/>
      <c r="D275" s="212" t="s">
        <v>127</v>
      </c>
      <c r="E275" s="39"/>
      <c r="F275" s="213" t="s">
        <v>552</v>
      </c>
      <c r="G275" s="39"/>
      <c r="H275" s="39"/>
      <c r="I275" s="214"/>
      <c r="J275" s="39"/>
      <c r="K275" s="39"/>
      <c r="L275" s="43"/>
      <c r="M275" s="215"/>
      <c r="N275" s="216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127</v>
      </c>
      <c r="AU275" s="16" t="s">
        <v>85</v>
      </c>
    </row>
    <row r="276" s="2" customFormat="1">
      <c r="A276" s="37"/>
      <c r="B276" s="38"/>
      <c r="C276" s="39"/>
      <c r="D276" s="227" t="s">
        <v>138</v>
      </c>
      <c r="E276" s="39"/>
      <c r="F276" s="228" t="s">
        <v>553</v>
      </c>
      <c r="G276" s="39"/>
      <c r="H276" s="39"/>
      <c r="I276" s="214"/>
      <c r="J276" s="39"/>
      <c r="K276" s="39"/>
      <c r="L276" s="43"/>
      <c r="M276" s="215"/>
      <c r="N276" s="216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138</v>
      </c>
      <c r="AU276" s="16" t="s">
        <v>85</v>
      </c>
    </row>
    <row r="277" s="2" customFormat="1" ht="16.5" customHeight="1">
      <c r="A277" s="37"/>
      <c r="B277" s="38"/>
      <c r="C277" s="199" t="s">
        <v>343</v>
      </c>
      <c r="D277" s="199" t="s">
        <v>121</v>
      </c>
      <c r="E277" s="200" t="s">
        <v>554</v>
      </c>
      <c r="F277" s="201" t="s">
        <v>555</v>
      </c>
      <c r="G277" s="202" t="s">
        <v>202</v>
      </c>
      <c r="H277" s="203">
        <v>5</v>
      </c>
      <c r="I277" s="204"/>
      <c r="J277" s="205">
        <f>ROUND(I277*H277,2)</f>
        <v>0</v>
      </c>
      <c r="K277" s="201" t="s">
        <v>125</v>
      </c>
      <c r="L277" s="43"/>
      <c r="M277" s="206" t="s">
        <v>19</v>
      </c>
      <c r="N277" s="207" t="s">
        <v>47</v>
      </c>
      <c r="O277" s="83"/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0" t="s">
        <v>126</v>
      </c>
      <c r="AT277" s="210" t="s">
        <v>121</v>
      </c>
      <c r="AU277" s="210" t="s">
        <v>85</v>
      </c>
      <c r="AY277" s="16" t="s">
        <v>119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6" t="s">
        <v>83</v>
      </c>
      <c r="BK277" s="211">
        <f>ROUND(I277*H277,2)</f>
        <v>0</v>
      </c>
      <c r="BL277" s="16" t="s">
        <v>126</v>
      </c>
      <c r="BM277" s="210" t="s">
        <v>556</v>
      </c>
    </row>
    <row r="278" s="2" customFormat="1">
      <c r="A278" s="37"/>
      <c r="B278" s="38"/>
      <c r="C278" s="39"/>
      <c r="D278" s="212" t="s">
        <v>127</v>
      </c>
      <c r="E278" s="39"/>
      <c r="F278" s="213" t="s">
        <v>557</v>
      </c>
      <c r="G278" s="39"/>
      <c r="H278" s="39"/>
      <c r="I278" s="214"/>
      <c r="J278" s="39"/>
      <c r="K278" s="39"/>
      <c r="L278" s="43"/>
      <c r="M278" s="215"/>
      <c r="N278" s="216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127</v>
      </c>
      <c r="AU278" s="16" t="s">
        <v>85</v>
      </c>
    </row>
    <row r="279" s="2" customFormat="1" ht="24.15" customHeight="1">
      <c r="A279" s="37"/>
      <c r="B279" s="38"/>
      <c r="C279" s="199" t="s">
        <v>391</v>
      </c>
      <c r="D279" s="199" t="s">
        <v>121</v>
      </c>
      <c r="E279" s="200" t="s">
        <v>558</v>
      </c>
      <c r="F279" s="201" t="s">
        <v>559</v>
      </c>
      <c r="G279" s="202" t="s">
        <v>560</v>
      </c>
      <c r="H279" s="203">
        <v>1</v>
      </c>
      <c r="I279" s="204"/>
      <c r="J279" s="205">
        <f>ROUND(I279*H279,2)</f>
        <v>0</v>
      </c>
      <c r="K279" s="201" t="s">
        <v>19</v>
      </c>
      <c r="L279" s="43"/>
      <c r="M279" s="206" t="s">
        <v>19</v>
      </c>
      <c r="N279" s="207" t="s">
        <v>47</v>
      </c>
      <c r="O279" s="83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0" t="s">
        <v>561</v>
      </c>
      <c r="AT279" s="210" t="s">
        <v>121</v>
      </c>
      <c r="AU279" s="210" t="s">
        <v>85</v>
      </c>
      <c r="AY279" s="16" t="s">
        <v>119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6" t="s">
        <v>83</v>
      </c>
      <c r="BK279" s="211">
        <f>ROUND(I279*H279,2)</f>
        <v>0</v>
      </c>
      <c r="BL279" s="16" t="s">
        <v>561</v>
      </c>
      <c r="BM279" s="210" t="s">
        <v>562</v>
      </c>
    </row>
    <row r="280" s="2" customFormat="1" ht="37.8" customHeight="1">
      <c r="A280" s="37"/>
      <c r="B280" s="38"/>
      <c r="C280" s="199" t="s">
        <v>563</v>
      </c>
      <c r="D280" s="199" t="s">
        <v>121</v>
      </c>
      <c r="E280" s="200" t="s">
        <v>564</v>
      </c>
      <c r="F280" s="201" t="s">
        <v>565</v>
      </c>
      <c r="G280" s="202" t="s">
        <v>560</v>
      </c>
      <c r="H280" s="203">
        <v>1</v>
      </c>
      <c r="I280" s="204"/>
      <c r="J280" s="205">
        <f>ROUND(I280*H280,2)</f>
        <v>0</v>
      </c>
      <c r="K280" s="201" t="s">
        <v>19</v>
      </c>
      <c r="L280" s="43"/>
      <c r="M280" s="206" t="s">
        <v>19</v>
      </c>
      <c r="N280" s="207" t="s">
        <v>47</v>
      </c>
      <c r="O280" s="83"/>
      <c r="P280" s="208">
        <f>O280*H280</f>
        <v>0</v>
      </c>
      <c r="Q280" s="208">
        <v>0</v>
      </c>
      <c r="R280" s="208">
        <f>Q280*H280</f>
        <v>0</v>
      </c>
      <c r="S280" s="208">
        <v>0</v>
      </c>
      <c r="T280" s="20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0" t="s">
        <v>561</v>
      </c>
      <c r="AT280" s="210" t="s">
        <v>121</v>
      </c>
      <c r="AU280" s="210" t="s">
        <v>85</v>
      </c>
      <c r="AY280" s="16" t="s">
        <v>119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6" t="s">
        <v>83</v>
      </c>
      <c r="BK280" s="211">
        <f>ROUND(I280*H280,2)</f>
        <v>0</v>
      </c>
      <c r="BL280" s="16" t="s">
        <v>561</v>
      </c>
      <c r="BM280" s="210" t="s">
        <v>566</v>
      </c>
    </row>
    <row r="281" s="12" customFormat="1" ht="22.8" customHeight="1">
      <c r="A281" s="12"/>
      <c r="B281" s="183"/>
      <c r="C281" s="184"/>
      <c r="D281" s="185" t="s">
        <v>75</v>
      </c>
      <c r="E281" s="197" t="s">
        <v>567</v>
      </c>
      <c r="F281" s="197" t="s">
        <v>568</v>
      </c>
      <c r="G281" s="184"/>
      <c r="H281" s="184"/>
      <c r="I281" s="187"/>
      <c r="J281" s="198">
        <f>BK281</f>
        <v>0</v>
      </c>
      <c r="K281" s="184"/>
      <c r="L281" s="189"/>
      <c r="M281" s="190"/>
      <c r="N281" s="191"/>
      <c r="O281" s="191"/>
      <c r="P281" s="192">
        <f>P282</f>
        <v>0</v>
      </c>
      <c r="Q281" s="191"/>
      <c r="R281" s="192">
        <f>R282</f>
        <v>28.124299999999998</v>
      </c>
      <c r="S281" s="191"/>
      <c r="T281" s="193">
        <f>T282</f>
        <v>24.725000000000001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4" t="s">
        <v>83</v>
      </c>
      <c r="AT281" s="195" t="s">
        <v>75</v>
      </c>
      <c r="AU281" s="195" t="s">
        <v>83</v>
      </c>
      <c r="AY281" s="194" t="s">
        <v>119</v>
      </c>
      <c r="BK281" s="196">
        <f>BK282</f>
        <v>0</v>
      </c>
    </row>
    <row r="282" s="12" customFormat="1" ht="20.88" customHeight="1">
      <c r="A282" s="12"/>
      <c r="B282" s="183"/>
      <c r="C282" s="184"/>
      <c r="D282" s="185" t="s">
        <v>75</v>
      </c>
      <c r="E282" s="197" t="s">
        <v>569</v>
      </c>
      <c r="F282" s="197" t="s">
        <v>570</v>
      </c>
      <c r="G282" s="184"/>
      <c r="H282" s="184"/>
      <c r="I282" s="187"/>
      <c r="J282" s="198">
        <f>BK282</f>
        <v>0</v>
      </c>
      <c r="K282" s="184"/>
      <c r="L282" s="189"/>
      <c r="M282" s="190"/>
      <c r="N282" s="191"/>
      <c r="O282" s="191"/>
      <c r="P282" s="192">
        <f>SUM(P283:P319)</f>
        <v>0</v>
      </c>
      <c r="Q282" s="191"/>
      <c r="R282" s="192">
        <f>SUM(R283:R319)</f>
        <v>28.124299999999998</v>
      </c>
      <c r="S282" s="191"/>
      <c r="T282" s="193">
        <f>SUM(T283:T319)</f>
        <v>24.725000000000001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4" t="s">
        <v>126</v>
      </c>
      <c r="AT282" s="195" t="s">
        <v>75</v>
      </c>
      <c r="AU282" s="195" t="s">
        <v>85</v>
      </c>
      <c r="AY282" s="194" t="s">
        <v>119</v>
      </c>
      <c r="BK282" s="196">
        <f>SUM(BK283:BK319)</f>
        <v>0</v>
      </c>
    </row>
    <row r="283" s="2" customFormat="1" ht="24.15" customHeight="1">
      <c r="A283" s="37"/>
      <c r="B283" s="38"/>
      <c r="C283" s="199" t="s">
        <v>571</v>
      </c>
      <c r="D283" s="199" t="s">
        <v>121</v>
      </c>
      <c r="E283" s="200" t="s">
        <v>247</v>
      </c>
      <c r="F283" s="201" t="s">
        <v>248</v>
      </c>
      <c r="G283" s="202" t="s">
        <v>172</v>
      </c>
      <c r="H283" s="203">
        <v>205</v>
      </c>
      <c r="I283" s="204"/>
      <c r="J283" s="205">
        <f>ROUND(I283*H283,2)</f>
        <v>0</v>
      </c>
      <c r="K283" s="201" t="s">
        <v>125</v>
      </c>
      <c r="L283" s="43"/>
      <c r="M283" s="206" t="s">
        <v>19</v>
      </c>
      <c r="N283" s="207" t="s">
        <v>47</v>
      </c>
      <c r="O283" s="83"/>
      <c r="P283" s="208">
        <f>O283*H283</f>
        <v>0</v>
      </c>
      <c r="Q283" s="208">
        <v>0</v>
      </c>
      <c r="R283" s="208">
        <f>Q283*H283</f>
        <v>0</v>
      </c>
      <c r="S283" s="208">
        <v>0.098000000000000004</v>
      </c>
      <c r="T283" s="209">
        <f>S283*H283</f>
        <v>20.09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0" t="s">
        <v>469</v>
      </c>
      <c r="AT283" s="210" t="s">
        <v>121</v>
      </c>
      <c r="AU283" s="210" t="s">
        <v>134</v>
      </c>
      <c r="AY283" s="16" t="s">
        <v>119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6" t="s">
        <v>83</v>
      </c>
      <c r="BK283" s="211">
        <f>ROUND(I283*H283,2)</f>
        <v>0</v>
      </c>
      <c r="BL283" s="16" t="s">
        <v>469</v>
      </c>
      <c r="BM283" s="210" t="s">
        <v>572</v>
      </c>
    </row>
    <row r="284" s="2" customFormat="1">
      <c r="A284" s="37"/>
      <c r="B284" s="38"/>
      <c r="C284" s="39"/>
      <c r="D284" s="212" t="s">
        <v>127</v>
      </c>
      <c r="E284" s="39"/>
      <c r="F284" s="213" t="s">
        <v>250</v>
      </c>
      <c r="G284" s="39"/>
      <c r="H284" s="39"/>
      <c r="I284" s="214"/>
      <c r="J284" s="39"/>
      <c r="K284" s="39"/>
      <c r="L284" s="43"/>
      <c r="M284" s="215"/>
      <c r="N284" s="216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127</v>
      </c>
      <c r="AU284" s="16" t="s">
        <v>134</v>
      </c>
    </row>
    <row r="285" s="2" customFormat="1" ht="33" customHeight="1">
      <c r="A285" s="37"/>
      <c r="B285" s="38"/>
      <c r="C285" s="199" t="s">
        <v>348</v>
      </c>
      <c r="D285" s="199" t="s">
        <v>121</v>
      </c>
      <c r="E285" s="200" t="s">
        <v>251</v>
      </c>
      <c r="F285" s="201" t="s">
        <v>252</v>
      </c>
      <c r="G285" s="202" t="s">
        <v>172</v>
      </c>
      <c r="H285" s="203">
        <v>5</v>
      </c>
      <c r="I285" s="204"/>
      <c r="J285" s="205">
        <f>ROUND(I285*H285,2)</f>
        <v>0</v>
      </c>
      <c r="K285" s="201" t="s">
        <v>125</v>
      </c>
      <c r="L285" s="43"/>
      <c r="M285" s="206" t="s">
        <v>19</v>
      </c>
      <c r="N285" s="207" t="s">
        <v>47</v>
      </c>
      <c r="O285" s="83"/>
      <c r="P285" s="208">
        <f>O285*H285</f>
        <v>0</v>
      </c>
      <c r="Q285" s="208">
        <v>0</v>
      </c>
      <c r="R285" s="208">
        <f>Q285*H285</f>
        <v>0</v>
      </c>
      <c r="S285" s="208">
        <v>0.29499999999999998</v>
      </c>
      <c r="T285" s="209">
        <f>S285*H285</f>
        <v>1.4749999999999999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0" t="s">
        <v>469</v>
      </c>
      <c r="AT285" s="210" t="s">
        <v>121</v>
      </c>
      <c r="AU285" s="210" t="s">
        <v>134</v>
      </c>
      <c r="AY285" s="16" t="s">
        <v>119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6" t="s">
        <v>83</v>
      </c>
      <c r="BK285" s="211">
        <f>ROUND(I285*H285,2)</f>
        <v>0</v>
      </c>
      <c r="BL285" s="16" t="s">
        <v>469</v>
      </c>
      <c r="BM285" s="210" t="s">
        <v>573</v>
      </c>
    </row>
    <row r="286" s="2" customFormat="1">
      <c r="A286" s="37"/>
      <c r="B286" s="38"/>
      <c r="C286" s="39"/>
      <c r="D286" s="212" t="s">
        <v>127</v>
      </c>
      <c r="E286" s="39"/>
      <c r="F286" s="213" t="s">
        <v>254</v>
      </c>
      <c r="G286" s="39"/>
      <c r="H286" s="39"/>
      <c r="I286" s="214"/>
      <c r="J286" s="39"/>
      <c r="K286" s="39"/>
      <c r="L286" s="43"/>
      <c r="M286" s="215"/>
      <c r="N286" s="216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127</v>
      </c>
      <c r="AU286" s="16" t="s">
        <v>134</v>
      </c>
    </row>
    <row r="287" s="2" customFormat="1" ht="37.8" customHeight="1">
      <c r="A287" s="37"/>
      <c r="B287" s="38"/>
      <c r="C287" s="199" t="s">
        <v>574</v>
      </c>
      <c r="D287" s="199" t="s">
        <v>121</v>
      </c>
      <c r="E287" s="200" t="s">
        <v>256</v>
      </c>
      <c r="F287" s="201" t="s">
        <v>257</v>
      </c>
      <c r="G287" s="202" t="s">
        <v>172</v>
      </c>
      <c r="H287" s="203">
        <v>5</v>
      </c>
      <c r="I287" s="204"/>
      <c r="J287" s="205">
        <f>ROUND(I287*H287,2)</f>
        <v>0</v>
      </c>
      <c r="K287" s="201" t="s">
        <v>125</v>
      </c>
      <c r="L287" s="43"/>
      <c r="M287" s="206" t="s">
        <v>19</v>
      </c>
      <c r="N287" s="207" t="s">
        <v>47</v>
      </c>
      <c r="O287" s="83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0" t="s">
        <v>469</v>
      </c>
      <c r="AT287" s="210" t="s">
        <v>121</v>
      </c>
      <c r="AU287" s="210" t="s">
        <v>134</v>
      </c>
      <c r="AY287" s="16" t="s">
        <v>119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6" t="s">
        <v>83</v>
      </c>
      <c r="BK287" s="211">
        <f>ROUND(I287*H287,2)</f>
        <v>0</v>
      </c>
      <c r="BL287" s="16" t="s">
        <v>469</v>
      </c>
      <c r="BM287" s="210" t="s">
        <v>575</v>
      </c>
    </row>
    <row r="288" s="2" customFormat="1">
      <c r="A288" s="37"/>
      <c r="B288" s="38"/>
      <c r="C288" s="39"/>
      <c r="D288" s="212" t="s">
        <v>127</v>
      </c>
      <c r="E288" s="39"/>
      <c r="F288" s="213" t="s">
        <v>259</v>
      </c>
      <c r="G288" s="39"/>
      <c r="H288" s="39"/>
      <c r="I288" s="214"/>
      <c r="J288" s="39"/>
      <c r="K288" s="39"/>
      <c r="L288" s="43"/>
      <c r="M288" s="215"/>
      <c r="N288" s="216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127</v>
      </c>
      <c r="AU288" s="16" t="s">
        <v>134</v>
      </c>
    </row>
    <row r="289" s="2" customFormat="1" ht="24.15" customHeight="1">
      <c r="A289" s="37"/>
      <c r="B289" s="38"/>
      <c r="C289" s="199" t="s">
        <v>352</v>
      </c>
      <c r="D289" s="199" t="s">
        <v>121</v>
      </c>
      <c r="E289" s="200" t="s">
        <v>269</v>
      </c>
      <c r="F289" s="201" t="s">
        <v>270</v>
      </c>
      <c r="G289" s="202" t="s">
        <v>172</v>
      </c>
      <c r="H289" s="203">
        <v>10</v>
      </c>
      <c r="I289" s="204"/>
      <c r="J289" s="205">
        <f>ROUND(I289*H289,2)</f>
        <v>0</v>
      </c>
      <c r="K289" s="201" t="s">
        <v>125</v>
      </c>
      <c r="L289" s="43"/>
      <c r="M289" s="206" t="s">
        <v>19</v>
      </c>
      <c r="N289" s="207" t="s">
        <v>47</v>
      </c>
      <c r="O289" s="83"/>
      <c r="P289" s="208">
        <f>O289*H289</f>
        <v>0</v>
      </c>
      <c r="Q289" s="208">
        <v>0</v>
      </c>
      <c r="R289" s="208">
        <f>Q289*H289</f>
        <v>0</v>
      </c>
      <c r="S289" s="208">
        <v>0.316</v>
      </c>
      <c r="T289" s="209">
        <f>S289*H289</f>
        <v>3.1600000000000001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0" t="s">
        <v>469</v>
      </c>
      <c r="AT289" s="210" t="s">
        <v>121</v>
      </c>
      <c r="AU289" s="210" t="s">
        <v>134</v>
      </c>
      <c r="AY289" s="16" t="s">
        <v>119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6" t="s">
        <v>83</v>
      </c>
      <c r="BK289" s="211">
        <f>ROUND(I289*H289,2)</f>
        <v>0</v>
      </c>
      <c r="BL289" s="16" t="s">
        <v>469</v>
      </c>
      <c r="BM289" s="210" t="s">
        <v>576</v>
      </c>
    </row>
    <row r="290" s="2" customFormat="1">
      <c r="A290" s="37"/>
      <c r="B290" s="38"/>
      <c r="C290" s="39"/>
      <c r="D290" s="212" t="s">
        <v>127</v>
      </c>
      <c r="E290" s="39"/>
      <c r="F290" s="213" t="s">
        <v>271</v>
      </c>
      <c r="G290" s="39"/>
      <c r="H290" s="39"/>
      <c r="I290" s="214"/>
      <c r="J290" s="39"/>
      <c r="K290" s="39"/>
      <c r="L290" s="43"/>
      <c r="M290" s="215"/>
      <c r="N290" s="216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127</v>
      </c>
      <c r="AU290" s="16" t="s">
        <v>134</v>
      </c>
    </row>
    <row r="291" s="2" customFormat="1" ht="21.75" customHeight="1">
      <c r="A291" s="37"/>
      <c r="B291" s="38"/>
      <c r="C291" s="199" t="s">
        <v>577</v>
      </c>
      <c r="D291" s="199" t="s">
        <v>121</v>
      </c>
      <c r="E291" s="200" t="s">
        <v>282</v>
      </c>
      <c r="F291" s="201" t="s">
        <v>283</v>
      </c>
      <c r="G291" s="202" t="s">
        <v>172</v>
      </c>
      <c r="H291" s="203">
        <v>5</v>
      </c>
      <c r="I291" s="204"/>
      <c r="J291" s="205">
        <f>ROUND(I291*H291,2)</f>
        <v>0</v>
      </c>
      <c r="K291" s="201" t="s">
        <v>125</v>
      </c>
      <c r="L291" s="43"/>
      <c r="M291" s="206" t="s">
        <v>19</v>
      </c>
      <c r="N291" s="207" t="s">
        <v>47</v>
      </c>
      <c r="O291" s="83"/>
      <c r="P291" s="208">
        <f>O291*H291</f>
        <v>0</v>
      </c>
      <c r="Q291" s="208">
        <v>0.1012</v>
      </c>
      <c r="R291" s="208">
        <f>Q291*H291</f>
        <v>0.50600000000000001</v>
      </c>
      <c r="S291" s="208">
        <v>0</v>
      </c>
      <c r="T291" s="20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0" t="s">
        <v>469</v>
      </c>
      <c r="AT291" s="210" t="s">
        <v>121</v>
      </c>
      <c r="AU291" s="210" t="s">
        <v>134</v>
      </c>
      <c r="AY291" s="16" t="s">
        <v>119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6" t="s">
        <v>83</v>
      </c>
      <c r="BK291" s="211">
        <f>ROUND(I291*H291,2)</f>
        <v>0</v>
      </c>
      <c r="BL291" s="16" t="s">
        <v>469</v>
      </c>
      <c r="BM291" s="210" t="s">
        <v>578</v>
      </c>
    </row>
    <row r="292" s="2" customFormat="1">
      <c r="A292" s="37"/>
      <c r="B292" s="38"/>
      <c r="C292" s="39"/>
      <c r="D292" s="212" t="s">
        <v>127</v>
      </c>
      <c r="E292" s="39"/>
      <c r="F292" s="213" t="s">
        <v>285</v>
      </c>
      <c r="G292" s="39"/>
      <c r="H292" s="39"/>
      <c r="I292" s="214"/>
      <c r="J292" s="39"/>
      <c r="K292" s="39"/>
      <c r="L292" s="43"/>
      <c r="M292" s="215"/>
      <c r="N292" s="216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127</v>
      </c>
      <c r="AU292" s="16" t="s">
        <v>134</v>
      </c>
    </row>
    <row r="293" s="2" customFormat="1" ht="16.5" customHeight="1">
      <c r="A293" s="37"/>
      <c r="B293" s="38"/>
      <c r="C293" s="199" t="s">
        <v>357</v>
      </c>
      <c r="D293" s="199" t="s">
        <v>121</v>
      </c>
      <c r="E293" s="200" t="s">
        <v>298</v>
      </c>
      <c r="F293" s="201" t="s">
        <v>299</v>
      </c>
      <c r="G293" s="202" t="s">
        <v>172</v>
      </c>
      <c r="H293" s="203">
        <v>205</v>
      </c>
      <c r="I293" s="204"/>
      <c r="J293" s="205">
        <f>ROUND(I293*H293,2)</f>
        <v>0</v>
      </c>
      <c r="K293" s="201" t="s">
        <v>125</v>
      </c>
      <c r="L293" s="43"/>
      <c r="M293" s="206" t="s">
        <v>19</v>
      </c>
      <c r="N293" s="207" t="s">
        <v>47</v>
      </c>
      <c r="O293" s="83"/>
      <c r="P293" s="208">
        <f>O293*H293</f>
        <v>0</v>
      </c>
      <c r="Q293" s="208">
        <v>0.10373</v>
      </c>
      <c r="R293" s="208">
        <f>Q293*H293</f>
        <v>21.26465</v>
      </c>
      <c r="S293" s="208">
        <v>0</v>
      </c>
      <c r="T293" s="20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0" t="s">
        <v>469</v>
      </c>
      <c r="AT293" s="210" t="s">
        <v>121</v>
      </c>
      <c r="AU293" s="210" t="s">
        <v>134</v>
      </c>
      <c r="AY293" s="16" t="s">
        <v>119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6" t="s">
        <v>83</v>
      </c>
      <c r="BK293" s="211">
        <f>ROUND(I293*H293,2)</f>
        <v>0</v>
      </c>
      <c r="BL293" s="16" t="s">
        <v>469</v>
      </c>
      <c r="BM293" s="210" t="s">
        <v>579</v>
      </c>
    </row>
    <row r="294" s="2" customFormat="1">
      <c r="A294" s="37"/>
      <c r="B294" s="38"/>
      <c r="C294" s="39"/>
      <c r="D294" s="212" t="s">
        <v>127</v>
      </c>
      <c r="E294" s="39"/>
      <c r="F294" s="213" t="s">
        <v>301</v>
      </c>
      <c r="G294" s="39"/>
      <c r="H294" s="39"/>
      <c r="I294" s="214"/>
      <c r="J294" s="39"/>
      <c r="K294" s="39"/>
      <c r="L294" s="43"/>
      <c r="M294" s="215"/>
      <c r="N294" s="216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127</v>
      </c>
      <c r="AU294" s="16" t="s">
        <v>134</v>
      </c>
    </row>
    <row r="295" s="2" customFormat="1" ht="24.15" customHeight="1">
      <c r="A295" s="37"/>
      <c r="B295" s="38"/>
      <c r="C295" s="199" t="s">
        <v>580</v>
      </c>
      <c r="D295" s="199" t="s">
        <v>121</v>
      </c>
      <c r="E295" s="200" t="s">
        <v>304</v>
      </c>
      <c r="F295" s="201" t="s">
        <v>305</v>
      </c>
      <c r="G295" s="202" t="s">
        <v>172</v>
      </c>
      <c r="H295" s="203">
        <v>10</v>
      </c>
      <c r="I295" s="204"/>
      <c r="J295" s="205">
        <f>ROUND(I295*H295,2)</f>
        <v>0</v>
      </c>
      <c r="K295" s="201" t="s">
        <v>125</v>
      </c>
      <c r="L295" s="43"/>
      <c r="M295" s="206" t="s">
        <v>19</v>
      </c>
      <c r="N295" s="207" t="s">
        <v>47</v>
      </c>
      <c r="O295" s="83"/>
      <c r="P295" s="208">
        <f>O295*H295</f>
        <v>0</v>
      </c>
      <c r="Q295" s="208">
        <v>0.31647999999999998</v>
      </c>
      <c r="R295" s="208">
        <f>Q295*H295</f>
        <v>3.1647999999999996</v>
      </c>
      <c r="S295" s="208">
        <v>0</v>
      </c>
      <c r="T295" s="20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0" t="s">
        <v>469</v>
      </c>
      <c r="AT295" s="210" t="s">
        <v>121</v>
      </c>
      <c r="AU295" s="210" t="s">
        <v>134</v>
      </c>
      <c r="AY295" s="16" t="s">
        <v>119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6" t="s">
        <v>83</v>
      </c>
      <c r="BK295" s="211">
        <f>ROUND(I295*H295,2)</f>
        <v>0</v>
      </c>
      <c r="BL295" s="16" t="s">
        <v>469</v>
      </c>
      <c r="BM295" s="210" t="s">
        <v>581</v>
      </c>
    </row>
    <row r="296" s="2" customFormat="1">
      <c r="A296" s="37"/>
      <c r="B296" s="38"/>
      <c r="C296" s="39"/>
      <c r="D296" s="212" t="s">
        <v>127</v>
      </c>
      <c r="E296" s="39"/>
      <c r="F296" s="213" t="s">
        <v>307</v>
      </c>
      <c r="G296" s="39"/>
      <c r="H296" s="39"/>
      <c r="I296" s="214"/>
      <c r="J296" s="39"/>
      <c r="K296" s="39"/>
      <c r="L296" s="43"/>
      <c r="M296" s="215"/>
      <c r="N296" s="216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127</v>
      </c>
      <c r="AU296" s="16" t="s">
        <v>134</v>
      </c>
    </row>
    <row r="297" s="2" customFormat="1" ht="16.5" customHeight="1">
      <c r="A297" s="37"/>
      <c r="B297" s="38"/>
      <c r="C297" s="199" t="s">
        <v>363</v>
      </c>
      <c r="D297" s="199" t="s">
        <v>121</v>
      </c>
      <c r="E297" s="200" t="s">
        <v>309</v>
      </c>
      <c r="F297" s="201" t="s">
        <v>310</v>
      </c>
      <c r="G297" s="202" t="s">
        <v>172</v>
      </c>
      <c r="H297" s="203">
        <v>10</v>
      </c>
      <c r="I297" s="204"/>
      <c r="J297" s="205">
        <f>ROUND(I297*H297,2)</f>
        <v>0</v>
      </c>
      <c r="K297" s="201" t="s">
        <v>125</v>
      </c>
      <c r="L297" s="43"/>
      <c r="M297" s="206" t="s">
        <v>19</v>
      </c>
      <c r="N297" s="207" t="s">
        <v>47</v>
      </c>
      <c r="O297" s="83"/>
      <c r="P297" s="208">
        <f>O297*H297</f>
        <v>0</v>
      </c>
      <c r="Q297" s="208">
        <v>0.18151999999999999</v>
      </c>
      <c r="R297" s="208">
        <f>Q297*H297</f>
        <v>1.8151999999999999</v>
      </c>
      <c r="S297" s="208">
        <v>0</v>
      </c>
      <c r="T297" s="20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0" t="s">
        <v>469</v>
      </c>
      <c r="AT297" s="210" t="s">
        <v>121</v>
      </c>
      <c r="AU297" s="210" t="s">
        <v>134</v>
      </c>
      <c r="AY297" s="16" t="s">
        <v>119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6" t="s">
        <v>83</v>
      </c>
      <c r="BK297" s="211">
        <f>ROUND(I297*H297,2)</f>
        <v>0</v>
      </c>
      <c r="BL297" s="16" t="s">
        <v>469</v>
      </c>
      <c r="BM297" s="210" t="s">
        <v>582</v>
      </c>
    </row>
    <row r="298" s="2" customFormat="1">
      <c r="A298" s="37"/>
      <c r="B298" s="38"/>
      <c r="C298" s="39"/>
      <c r="D298" s="212" t="s">
        <v>127</v>
      </c>
      <c r="E298" s="39"/>
      <c r="F298" s="213" t="s">
        <v>312</v>
      </c>
      <c r="G298" s="39"/>
      <c r="H298" s="39"/>
      <c r="I298" s="214"/>
      <c r="J298" s="39"/>
      <c r="K298" s="39"/>
      <c r="L298" s="43"/>
      <c r="M298" s="215"/>
      <c r="N298" s="216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127</v>
      </c>
      <c r="AU298" s="16" t="s">
        <v>134</v>
      </c>
    </row>
    <row r="299" s="2" customFormat="1" ht="24.15" customHeight="1">
      <c r="A299" s="37"/>
      <c r="B299" s="38"/>
      <c r="C299" s="199" t="s">
        <v>583</v>
      </c>
      <c r="D299" s="199" t="s">
        <v>121</v>
      </c>
      <c r="E299" s="200" t="s">
        <v>314</v>
      </c>
      <c r="F299" s="201" t="s">
        <v>315</v>
      </c>
      <c r="G299" s="202" t="s">
        <v>172</v>
      </c>
      <c r="H299" s="203">
        <v>5</v>
      </c>
      <c r="I299" s="204"/>
      <c r="J299" s="205">
        <f>ROUND(I299*H299,2)</f>
        <v>0</v>
      </c>
      <c r="K299" s="201" t="s">
        <v>125</v>
      </c>
      <c r="L299" s="43"/>
      <c r="M299" s="206" t="s">
        <v>19</v>
      </c>
      <c r="N299" s="207" t="s">
        <v>47</v>
      </c>
      <c r="O299" s="83"/>
      <c r="P299" s="208">
        <f>O299*H299</f>
        <v>0</v>
      </c>
      <c r="Q299" s="208">
        <v>0.084250000000000005</v>
      </c>
      <c r="R299" s="208">
        <f>Q299*H299</f>
        <v>0.42125000000000001</v>
      </c>
      <c r="S299" s="208">
        <v>0</v>
      </c>
      <c r="T299" s="20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0" t="s">
        <v>469</v>
      </c>
      <c r="AT299" s="210" t="s">
        <v>121</v>
      </c>
      <c r="AU299" s="210" t="s">
        <v>134</v>
      </c>
      <c r="AY299" s="16" t="s">
        <v>119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6" t="s">
        <v>83</v>
      </c>
      <c r="BK299" s="211">
        <f>ROUND(I299*H299,2)</f>
        <v>0</v>
      </c>
      <c r="BL299" s="16" t="s">
        <v>469</v>
      </c>
      <c r="BM299" s="210" t="s">
        <v>584</v>
      </c>
    </row>
    <row r="300" s="2" customFormat="1">
      <c r="A300" s="37"/>
      <c r="B300" s="38"/>
      <c r="C300" s="39"/>
      <c r="D300" s="212" t="s">
        <v>127</v>
      </c>
      <c r="E300" s="39"/>
      <c r="F300" s="213" t="s">
        <v>317</v>
      </c>
      <c r="G300" s="39"/>
      <c r="H300" s="39"/>
      <c r="I300" s="214"/>
      <c r="J300" s="39"/>
      <c r="K300" s="39"/>
      <c r="L300" s="43"/>
      <c r="M300" s="215"/>
      <c r="N300" s="216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127</v>
      </c>
      <c r="AU300" s="16" t="s">
        <v>134</v>
      </c>
    </row>
    <row r="301" s="2" customFormat="1" ht="16.5" customHeight="1">
      <c r="A301" s="37"/>
      <c r="B301" s="38"/>
      <c r="C301" s="217" t="s">
        <v>367</v>
      </c>
      <c r="D301" s="217" t="s">
        <v>129</v>
      </c>
      <c r="E301" s="218" t="s">
        <v>319</v>
      </c>
      <c r="F301" s="219" t="s">
        <v>320</v>
      </c>
      <c r="G301" s="220" t="s">
        <v>172</v>
      </c>
      <c r="H301" s="221">
        <v>0.75</v>
      </c>
      <c r="I301" s="222"/>
      <c r="J301" s="223">
        <f>ROUND(I301*H301,2)</f>
        <v>0</v>
      </c>
      <c r="K301" s="219" t="s">
        <v>125</v>
      </c>
      <c r="L301" s="224"/>
      <c r="M301" s="225" t="s">
        <v>19</v>
      </c>
      <c r="N301" s="226" t="s">
        <v>47</v>
      </c>
      <c r="O301" s="83"/>
      <c r="P301" s="208">
        <f>O301*H301</f>
        <v>0</v>
      </c>
      <c r="Q301" s="208">
        <v>0.17999999999999999</v>
      </c>
      <c r="R301" s="208">
        <f>Q301*H301</f>
        <v>0.13500000000000001</v>
      </c>
      <c r="S301" s="208">
        <v>0</v>
      </c>
      <c r="T301" s="20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0" t="s">
        <v>469</v>
      </c>
      <c r="AT301" s="210" t="s">
        <v>129</v>
      </c>
      <c r="AU301" s="210" t="s">
        <v>134</v>
      </c>
      <c r="AY301" s="16" t="s">
        <v>119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6" t="s">
        <v>83</v>
      </c>
      <c r="BK301" s="211">
        <f>ROUND(I301*H301,2)</f>
        <v>0</v>
      </c>
      <c r="BL301" s="16" t="s">
        <v>469</v>
      </c>
      <c r="BM301" s="210" t="s">
        <v>585</v>
      </c>
    </row>
    <row r="302" s="2" customFormat="1">
      <c r="A302" s="37"/>
      <c r="B302" s="38"/>
      <c r="C302" s="39"/>
      <c r="D302" s="227" t="s">
        <v>138</v>
      </c>
      <c r="E302" s="39"/>
      <c r="F302" s="228" t="s">
        <v>586</v>
      </c>
      <c r="G302" s="39"/>
      <c r="H302" s="39"/>
      <c r="I302" s="214"/>
      <c r="J302" s="39"/>
      <c r="K302" s="39"/>
      <c r="L302" s="43"/>
      <c r="M302" s="215"/>
      <c r="N302" s="216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138</v>
      </c>
      <c r="AU302" s="16" t="s">
        <v>134</v>
      </c>
    </row>
    <row r="303" s="2" customFormat="1" ht="16.5" customHeight="1">
      <c r="A303" s="37"/>
      <c r="B303" s="38"/>
      <c r="C303" s="199" t="s">
        <v>587</v>
      </c>
      <c r="D303" s="199" t="s">
        <v>121</v>
      </c>
      <c r="E303" s="200" t="s">
        <v>350</v>
      </c>
      <c r="F303" s="201" t="s">
        <v>351</v>
      </c>
      <c r="G303" s="202" t="s">
        <v>124</v>
      </c>
      <c r="H303" s="203">
        <v>410</v>
      </c>
      <c r="I303" s="204"/>
      <c r="J303" s="205">
        <f>ROUND(I303*H303,2)</f>
        <v>0</v>
      </c>
      <c r="K303" s="201" t="s">
        <v>125</v>
      </c>
      <c r="L303" s="43"/>
      <c r="M303" s="206" t="s">
        <v>19</v>
      </c>
      <c r="N303" s="207" t="s">
        <v>47</v>
      </c>
      <c r="O303" s="83"/>
      <c r="P303" s="208">
        <f>O303*H303</f>
        <v>0</v>
      </c>
      <c r="Q303" s="208">
        <v>0</v>
      </c>
      <c r="R303" s="208">
        <f>Q303*H303</f>
        <v>0</v>
      </c>
      <c r="S303" s="208">
        <v>0</v>
      </c>
      <c r="T303" s="20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0" t="s">
        <v>469</v>
      </c>
      <c r="AT303" s="210" t="s">
        <v>121</v>
      </c>
      <c r="AU303" s="210" t="s">
        <v>134</v>
      </c>
      <c r="AY303" s="16" t="s">
        <v>119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6" t="s">
        <v>83</v>
      </c>
      <c r="BK303" s="211">
        <f>ROUND(I303*H303,2)</f>
        <v>0</v>
      </c>
      <c r="BL303" s="16" t="s">
        <v>469</v>
      </c>
      <c r="BM303" s="210" t="s">
        <v>588</v>
      </c>
    </row>
    <row r="304" s="2" customFormat="1">
      <c r="A304" s="37"/>
      <c r="B304" s="38"/>
      <c r="C304" s="39"/>
      <c r="D304" s="212" t="s">
        <v>127</v>
      </c>
      <c r="E304" s="39"/>
      <c r="F304" s="213" t="s">
        <v>353</v>
      </c>
      <c r="G304" s="39"/>
      <c r="H304" s="39"/>
      <c r="I304" s="214"/>
      <c r="J304" s="39"/>
      <c r="K304" s="39"/>
      <c r="L304" s="43"/>
      <c r="M304" s="215"/>
      <c r="N304" s="216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127</v>
      </c>
      <c r="AU304" s="16" t="s">
        <v>134</v>
      </c>
    </row>
    <row r="305" s="2" customFormat="1" ht="16.5" customHeight="1">
      <c r="A305" s="37"/>
      <c r="B305" s="38"/>
      <c r="C305" s="199" t="s">
        <v>372</v>
      </c>
      <c r="D305" s="199" t="s">
        <v>121</v>
      </c>
      <c r="E305" s="200" t="s">
        <v>355</v>
      </c>
      <c r="F305" s="201" t="s">
        <v>356</v>
      </c>
      <c r="G305" s="202" t="s">
        <v>124</v>
      </c>
      <c r="H305" s="203">
        <v>20</v>
      </c>
      <c r="I305" s="204"/>
      <c r="J305" s="205">
        <f>ROUND(I305*H305,2)</f>
        <v>0</v>
      </c>
      <c r="K305" s="201" t="s">
        <v>125</v>
      </c>
      <c r="L305" s="43"/>
      <c r="M305" s="206" t="s">
        <v>19</v>
      </c>
      <c r="N305" s="207" t="s">
        <v>47</v>
      </c>
      <c r="O305" s="83"/>
      <c r="P305" s="208">
        <f>O305*H305</f>
        <v>0</v>
      </c>
      <c r="Q305" s="208">
        <v>0</v>
      </c>
      <c r="R305" s="208">
        <f>Q305*H305</f>
        <v>0</v>
      </c>
      <c r="S305" s="208">
        <v>0</v>
      </c>
      <c r="T305" s="20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0" t="s">
        <v>469</v>
      </c>
      <c r="AT305" s="210" t="s">
        <v>121</v>
      </c>
      <c r="AU305" s="210" t="s">
        <v>134</v>
      </c>
      <c r="AY305" s="16" t="s">
        <v>119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6" t="s">
        <v>83</v>
      </c>
      <c r="BK305" s="211">
        <f>ROUND(I305*H305,2)</f>
        <v>0</v>
      </c>
      <c r="BL305" s="16" t="s">
        <v>469</v>
      </c>
      <c r="BM305" s="210" t="s">
        <v>589</v>
      </c>
    </row>
    <row r="306" s="2" customFormat="1">
      <c r="A306" s="37"/>
      <c r="B306" s="38"/>
      <c r="C306" s="39"/>
      <c r="D306" s="212" t="s">
        <v>127</v>
      </c>
      <c r="E306" s="39"/>
      <c r="F306" s="213" t="s">
        <v>358</v>
      </c>
      <c r="G306" s="39"/>
      <c r="H306" s="39"/>
      <c r="I306" s="214"/>
      <c r="J306" s="39"/>
      <c r="K306" s="39"/>
      <c r="L306" s="43"/>
      <c r="M306" s="215"/>
      <c r="N306" s="216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127</v>
      </c>
      <c r="AU306" s="16" t="s">
        <v>134</v>
      </c>
    </row>
    <row r="307" s="2" customFormat="1" ht="33" customHeight="1">
      <c r="A307" s="37"/>
      <c r="B307" s="38"/>
      <c r="C307" s="199" t="s">
        <v>590</v>
      </c>
      <c r="D307" s="199" t="s">
        <v>121</v>
      </c>
      <c r="E307" s="200" t="s">
        <v>361</v>
      </c>
      <c r="F307" s="201" t="s">
        <v>362</v>
      </c>
      <c r="G307" s="202" t="s">
        <v>124</v>
      </c>
      <c r="H307" s="203">
        <v>430</v>
      </c>
      <c r="I307" s="204"/>
      <c r="J307" s="205">
        <f>ROUND(I307*H307,2)</f>
        <v>0</v>
      </c>
      <c r="K307" s="201" t="s">
        <v>125</v>
      </c>
      <c r="L307" s="43"/>
      <c r="M307" s="206" t="s">
        <v>19</v>
      </c>
      <c r="N307" s="207" t="s">
        <v>47</v>
      </c>
      <c r="O307" s="83"/>
      <c r="P307" s="208">
        <f>O307*H307</f>
        <v>0</v>
      </c>
      <c r="Q307" s="208">
        <v>0.00060999999999999997</v>
      </c>
      <c r="R307" s="208">
        <f>Q307*H307</f>
        <v>0.26229999999999998</v>
      </c>
      <c r="S307" s="208">
        <v>0</v>
      </c>
      <c r="T307" s="20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0" t="s">
        <v>469</v>
      </c>
      <c r="AT307" s="210" t="s">
        <v>121</v>
      </c>
      <c r="AU307" s="210" t="s">
        <v>134</v>
      </c>
      <c r="AY307" s="16" t="s">
        <v>119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6" t="s">
        <v>83</v>
      </c>
      <c r="BK307" s="211">
        <f>ROUND(I307*H307,2)</f>
        <v>0</v>
      </c>
      <c r="BL307" s="16" t="s">
        <v>469</v>
      </c>
      <c r="BM307" s="210" t="s">
        <v>591</v>
      </c>
    </row>
    <row r="308" s="2" customFormat="1">
      <c r="A308" s="37"/>
      <c r="B308" s="38"/>
      <c r="C308" s="39"/>
      <c r="D308" s="212" t="s">
        <v>127</v>
      </c>
      <c r="E308" s="39"/>
      <c r="F308" s="213" t="s">
        <v>364</v>
      </c>
      <c r="G308" s="39"/>
      <c r="H308" s="39"/>
      <c r="I308" s="214"/>
      <c r="J308" s="39"/>
      <c r="K308" s="39"/>
      <c r="L308" s="43"/>
      <c r="M308" s="215"/>
      <c r="N308" s="216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127</v>
      </c>
      <c r="AU308" s="16" t="s">
        <v>134</v>
      </c>
    </row>
    <row r="309" s="2" customFormat="1" ht="21.75" customHeight="1">
      <c r="A309" s="37"/>
      <c r="B309" s="38"/>
      <c r="C309" s="199" t="s">
        <v>376</v>
      </c>
      <c r="D309" s="199" t="s">
        <v>121</v>
      </c>
      <c r="E309" s="200" t="s">
        <v>384</v>
      </c>
      <c r="F309" s="201" t="s">
        <v>385</v>
      </c>
      <c r="G309" s="202" t="s">
        <v>132</v>
      </c>
      <c r="H309" s="203">
        <v>73.5</v>
      </c>
      <c r="I309" s="204"/>
      <c r="J309" s="205">
        <f>ROUND(I309*H309,2)</f>
        <v>0</v>
      </c>
      <c r="K309" s="201" t="s">
        <v>125</v>
      </c>
      <c r="L309" s="43"/>
      <c r="M309" s="206" t="s">
        <v>19</v>
      </c>
      <c r="N309" s="207" t="s">
        <v>47</v>
      </c>
      <c r="O309" s="83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0" t="s">
        <v>469</v>
      </c>
      <c r="AT309" s="210" t="s">
        <v>121</v>
      </c>
      <c r="AU309" s="210" t="s">
        <v>134</v>
      </c>
      <c r="AY309" s="16" t="s">
        <v>119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6" t="s">
        <v>83</v>
      </c>
      <c r="BK309" s="211">
        <f>ROUND(I309*H309,2)</f>
        <v>0</v>
      </c>
      <c r="BL309" s="16" t="s">
        <v>469</v>
      </c>
      <c r="BM309" s="210" t="s">
        <v>592</v>
      </c>
    </row>
    <row r="310" s="2" customFormat="1">
      <c r="A310" s="37"/>
      <c r="B310" s="38"/>
      <c r="C310" s="39"/>
      <c r="D310" s="212" t="s">
        <v>127</v>
      </c>
      <c r="E310" s="39"/>
      <c r="F310" s="213" t="s">
        <v>387</v>
      </c>
      <c r="G310" s="39"/>
      <c r="H310" s="39"/>
      <c r="I310" s="214"/>
      <c r="J310" s="39"/>
      <c r="K310" s="39"/>
      <c r="L310" s="43"/>
      <c r="M310" s="215"/>
      <c r="N310" s="216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127</v>
      </c>
      <c r="AU310" s="16" t="s">
        <v>134</v>
      </c>
    </row>
    <row r="311" s="2" customFormat="1" ht="24.15" customHeight="1">
      <c r="A311" s="37"/>
      <c r="B311" s="38"/>
      <c r="C311" s="199" t="s">
        <v>593</v>
      </c>
      <c r="D311" s="199" t="s">
        <v>121</v>
      </c>
      <c r="E311" s="200" t="s">
        <v>389</v>
      </c>
      <c r="F311" s="201" t="s">
        <v>390</v>
      </c>
      <c r="G311" s="202" t="s">
        <v>132</v>
      </c>
      <c r="H311" s="203">
        <v>1470</v>
      </c>
      <c r="I311" s="204"/>
      <c r="J311" s="205">
        <f>ROUND(I311*H311,2)</f>
        <v>0</v>
      </c>
      <c r="K311" s="201" t="s">
        <v>125</v>
      </c>
      <c r="L311" s="43"/>
      <c r="M311" s="206" t="s">
        <v>19</v>
      </c>
      <c r="N311" s="207" t="s">
        <v>47</v>
      </c>
      <c r="O311" s="83"/>
      <c r="P311" s="208">
        <f>O311*H311</f>
        <v>0</v>
      </c>
      <c r="Q311" s="208">
        <v>0</v>
      </c>
      <c r="R311" s="208">
        <f>Q311*H311</f>
        <v>0</v>
      </c>
      <c r="S311" s="208">
        <v>0</v>
      </c>
      <c r="T311" s="20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0" t="s">
        <v>469</v>
      </c>
      <c r="AT311" s="210" t="s">
        <v>121</v>
      </c>
      <c r="AU311" s="210" t="s">
        <v>134</v>
      </c>
      <c r="AY311" s="16" t="s">
        <v>119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6" t="s">
        <v>83</v>
      </c>
      <c r="BK311" s="211">
        <f>ROUND(I311*H311,2)</f>
        <v>0</v>
      </c>
      <c r="BL311" s="16" t="s">
        <v>469</v>
      </c>
      <c r="BM311" s="210" t="s">
        <v>594</v>
      </c>
    </row>
    <row r="312" s="2" customFormat="1">
      <c r="A312" s="37"/>
      <c r="B312" s="38"/>
      <c r="C312" s="39"/>
      <c r="D312" s="212" t="s">
        <v>127</v>
      </c>
      <c r="E312" s="39"/>
      <c r="F312" s="213" t="s">
        <v>392</v>
      </c>
      <c r="G312" s="39"/>
      <c r="H312" s="39"/>
      <c r="I312" s="214"/>
      <c r="J312" s="39"/>
      <c r="K312" s="39"/>
      <c r="L312" s="43"/>
      <c r="M312" s="215"/>
      <c r="N312" s="216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127</v>
      </c>
      <c r="AU312" s="16" t="s">
        <v>134</v>
      </c>
    </row>
    <row r="313" s="2" customFormat="1" ht="24.15" customHeight="1">
      <c r="A313" s="37"/>
      <c r="B313" s="38"/>
      <c r="C313" s="199" t="s">
        <v>382</v>
      </c>
      <c r="D313" s="199" t="s">
        <v>121</v>
      </c>
      <c r="E313" s="200" t="s">
        <v>399</v>
      </c>
      <c r="F313" s="201" t="s">
        <v>400</v>
      </c>
      <c r="G313" s="202" t="s">
        <v>132</v>
      </c>
      <c r="H313" s="203">
        <v>49</v>
      </c>
      <c r="I313" s="204"/>
      <c r="J313" s="205">
        <f>ROUND(I313*H313,2)</f>
        <v>0</v>
      </c>
      <c r="K313" s="201" t="s">
        <v>125</v>
      </c>
      <c r="L313" s="43"/>
      <c r="M313" s="206" t="s">
        <v>19</v>
      </c>
      <c r="N313" s="207" t="s">
        <v>47</v>
      </c>
      <c r="O313" s="83"/>
      <c r="P313" s="208">
        <f>O313*H313</f>
        <v>0</v>
      </c>
      <c r="Q313" s="208">
        <v>0</v>
      </c>
      <c r="R313" s="208">
        <f>Q313*H313</f>
        <v>0</v>
      </c>
      <c r="S313" s="208">
        <v>0</v>
      </c>
      <c r="T313" s="20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0" t="s">
        <v>469</v>
      </c>
      <c r="AT313" s="210" t="s">
        <v>121</v>
      </c>
      <c r="AU313" s="210" t="s">
        <v>134</v>
      </c>
      <c r="AY313" s="16" t="s">
        <v>119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6" t="s">
        <v>83</v>
      </c>
      <c r="BK313" s="211">
        <f>ROUND(I313*H313,2)</f>
        <v>0</v>
      </c>
      <c r="BL313" s="16" t="s">
        <v>469</v>
      </c>
      <c r="BM313" s="210" t="s">
        <v>595</v>
      </c>
    </row>
    <row r="314" s="2" customFormat="1">
      <c r="A314" s="37"/>
      <c r="B314" s="38"/>
      <c r="C314" s="39"/>
      <c r="D314" s="212" t="s">
        <v>127</v>
      </c>
      <c r="E314" s="39"/>
      <c r="F314" s="213" t="s">
        <v>402</v>
      </c>
      <c r="G314" s="39"/>
      <c r="H314" s="39"/>
      <c r="I314" s="214"/>
      <c r="J314" s="39"/>
      <c r="K314" s="39"/>
      <c r="L314" s="43"/>
      <c r="M314" s="215"/>
      <c r="N314" s="216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127</v>
      </c>
      <c r="AU314" s="16" t="s">
        <v>134</v>
      </c>
    </row>
    <row r="315" s="2" customFormat="1" ht="24.15" customHeight="1">
      <c r="A315" s="37"/>
      <c r="B315" s="38"/>
      <c r="C315" s="199" t="s">
        <v>596</v>
      </c>
      <c r="D315" s="199" t="s">
        <v>121</v>
      </c>
      <c r="E315" s="200" t="s">
        <v>403</v>
      </c>
      <c r="F315" s="201" t="s">
        <v>404</v>
      </c>
      <c r="G315" s="202" t="s">
        <v>132</v>
      </c>
      <c r="H315" s="203">
        <v>24.5</v>
      </c>
      <c r="I315" s="204"/>
      <c r="J315" s="205">
        <f>ROUND(I315*H315,2)</f>
        <v>0</v>
      </c>
      <c r="K315" s="201" t="s">
        <v>125</v>
      </c>
      <c r="L315" s="43"/>
      <c r="M315" s="206" t="s">
        <v>19</v>
      </c>
      <c r="N315" s="207" t="s">
        <v>47</v>
      </c>
      <c r="O315" s="83"/>
      <c r="P315" s="208">
        <f>O315*H315</f>
        <v>0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0" t="s">
        <v>469</v>
      </c>
      <c r="AT315" s="210" t="s">
        <v>121</v>
      </c>
      <c r="AU315" s="210" t="s">
        <v>134</v>
      </c>
      <c r="AY315" s="16" t="s">
        <v>119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6" t="s">
        <v>83</v>
      </c>
      <c r="BK315" s="211">
        <f>ROUND(I315*H315,2)</f>
        <v>0</v>
      </c>
      <c r="BL315" s="16" t="s">
        <v>469</v>
      </c>
      <c r="BM315" s="210" t="s">
        <v>597</v>
      </c>
    </row>
    <row r="316" s="2" customFormat="1">
      <c r="A316" s="37"/>
      <c r="B316" s="38"/>
      <c r="C316" s="39"/>
      <c r="D316" s="212" t="s">
        <v>127</v>
      </c>
      <c r="E316" s="39"/>
      <c r="F316" s="213" t="s">
        <v>406</v>
      </c>
      <c r="G316" s="39"/>
      <c r="H316" s="39"/>
      <c r="I316" s="214"/>
      <c r="J316" s="39"/>
      <c r="K316" s="39"/>
      <c r="L316" s="43"/>
      <c r="M316" s="215"/>
      <c r="N316" s="216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127</v>
      </c>
      <c r="AU316" s="16" t="s">
        <v>134</v>
      </c>
    </row>
    <row r="317" s="2" customFormat="1" ht="24.15" customHeight="1">
      <c r="A317" s="37"/>
      <c r="B317" s="38"/>
      <c r="C317" s="199" t="s">
        <v>386</v>
      </c>
      <c r="D317" s="199" t="s">
        <v>121</v>
      </c>
      <c r="E317" s="200" t="s">
        <v>598</v>
      </c>
      <c r="F317" s="201" t="s">
        <v>599</v>
      </c>
      <c r="G317" s="202" t="s">
        <v>162</v>
      </c>
      <c r="H317" s="203">
        <v>26</v>
      </c>
      <c r="I317" s="204"/>
      <c r="J317" s="205">
        <f>ROUND(I317*H317,2)</f>
        <v>0</v>
      </c>
      <c r="K317" s="201" t="s">
        <v>125</v>
      </c>
      <c r="L317" s="43"/>
      <c r="M317" s="206" t="s">
        <v>19</v>
      </c>
      <c r="N317" s="207" t="s">
        <v>47</v>
      </c>
      <c r="O317" s="83"/>
      <c r="P317" s="208">
        <f>O317*H317</f>
        <v>0</v>
      </c>
      <c r="Q317" s="208">
        <v>0.021350000000000001</v>
      </c>
      <c r="R317" s="208">
        <f>Q317*H317</f>
        <v>0.55510000000000004</v>
      </c>
      <c r="S317" s="208">
        <v>0</v>
      </c>
      <c r="T317" s="20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0" t="s">
        <v>469</v>
      </c>
      <c r="AT317" s="210" t="s">
        <v>121</v>
      </c>
      <c r="AU317" s="210" t="s">
        <v>134</v>
      </c>
      <c r="AY317" s="16" t="s">
        <v>119</v>
      </c>
      <c r="BE317" s="211">
        <f>IF(N317="základní",J317,0)</f>
        <v>0</v>
      </c>
      <c r="BF317" s="211">
        <f>IF(N317="snížená",J317,0)</f>
        <v>0</v>
      </c>
      <c r="BG317" s="211">
        <f>IF(N317="zákl. přenesená",J317,0)</f>
        <v>0</v>
      </c>
      <c r="BH317" s="211">
        <f>IF(N317="sníž. přenesená",J317,0)</f>
        <v>0</v>
      </c>
      <c r="BI317" s="211">
        <f>IF(N317="nulová",J317,0)</f>
        <v>0</v>
      </c>
      <c r="BJ317" s="16" t="s">
        <v>83</v>
      </c>
      <c r="BK317" s="211">
        <f>ROUND(I317*H317,2)</f>
        <v>0</v>
      </c>
      <c r="BL317" s="16" t="s">
        <v>469</v>
      </c>
      <c r="BM317" s="210" t="s">
        <v>600</v>
      </c>
    </row>
    <row r="318" s="2" customFormat="1">
      <c r="A318" s="37"/>
      <c r="B318" s="38"/>
      <c r="C318" s="39"/>
      <c r="D318" s="212" t="s">
        <v>127</v>
      </c>
      <c r="E318" s="39"/>
      <c r="F318" s="213" t="s">
        <v>601</v>
      </c>
      <c r="G318" s="39"/>
      <c r="H318" s="39"/>
      <c r="I318" s="214"/>
      <c r="J318" s="39"/>
      <c r="K318" s="39"/>
      <c r="L318" s="43"/>
      <c r="M318" s="215"/>
      <c r="N318" s="216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127</v>
      </c>
      <c r="AU318" s="16" t="s">
        <v>134</v>
      </c>
    </row>
    <row r="319" s="2" customFormat="1" ht="16.5" customHeight="1">
      <c r="A319" s="37"/>
      <c r="B319" s="38"/>
      <c r="C319" s="199" t="s">
        <v>602</v>
      </c>
      <c r="D319" s="199" t="s">
        <v>121</v>
      </c>
      <c r="E319" s="200" t="s">
        <v>603</v>
      </c>
      <c r="F319" s="201" t="s">
        <v>604</v>
      </c>
      <c r="G319" s="202" t="s">
        <v>529</v>
      </c>
      <c r="H319" s="203">
        <v>5000</v>
      </c>
      <c r="I319" s="204"/>
      <c r="J319" s="205">
        <f>ROUND(I319*H319,2)</f>
        <v>0</v>
      </c>
      <c r="K319" s="201" t="s">
        <v>19</v>
      </c>
      <c r="L319" s="43"/>
      <c r="M319" s="229" t="s">
        <v>19</v>
      </c>
      <c r="N319" s="230" t="s">
        <v>47</v>
      </c>
      <c r="O319" s="231"/>
      <c r="P319" s="232">
        <f>O319*H319</f>
        <v>0</v>
      </c>
      <c r="Q319" s="232">
        <v>0</v>
      </c>
      <c r="R319" s="232">
        <f>Q319*H319</f>
        <v>0</v>
      </c>
      <c r="S319" s="232">
        <v>0</v>
      </c>
      <c r="T319" s="23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0" t="s">
        <v>469</v>
      </c>
      <c r="AT319" s="210" t="s">
        <v>121</v>
      </c>
      <c r="AU319" s="210" t="s">
        <v>134</v>
      </c>
      <c r="AY319" s="16" t="s">
        <v>119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6" t="s">
        <v>83</v>
      </c>
      <c r="BK319" s="211">
        <f>ROUND(I319*H319,2)</f>
        <v>0</v>
      </c>
      <c r="BL319" s="16" t="s">
        <v>469</v>
      </c>
      <c r="BM319" s="210" t="s">
        <v>605</v>
      </c>
    </row>
    <row r="320" s="2" customFormat="1" ht="6.96" customHeight="1">
      <c r="A320" s="37"/>
      <c r="B320" s="58"/>
      <c r="C320" s="59"/>
      <c r="D320" s="59"/>
      <c r="E320" s="59"/>
      <c r="F320" s="59"/>
      <c r="G320" s="59"/>
      <c r="H320" s="59"/>
      <c r="I320" s="59"/>
      <c r="J320" s="59"/>
      <c r="K320" s="59"/>
      <c r="L320" s="43"/>
      <c r="M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</row>
  </sheetData>
  <sheetProtection sheet="1" autoFilter="0" formatColumns="0" formatRows="0" objects="1" scenarios="1" spinCount="100000" saltValue="4LGliE/IjrYQH4s/OrgPa+AkkwmXuNYKZ5RhcLCSEQMZgx0P3AJH3z9ELtwmM3SjDjlLxSpyiXLb7mJqjO4Y3A==" hashValue="gOBz1GwIc1GNRu1wsoP+sBbhx6KPIl1wSvTXvYSPxxehKbyGnfdX5qSFyASLeaQXeTx6DWJZomdHrHu8Nw/AFQ==" algorithmName="SHA-512" password="CC35"/>
  <autoFilter ref="C89:K31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2/460661412"/>
    <hyperlink ref="F99" r:id="rId2" display="https://podminky.urs.cz/item/CS_URS_2025_02/460671112"/>
    <hyperlink ref="F101" r:id="rId3" display="https://podminky.urs.cz/item/CS_URS_2025_02/460791214"/>
    <hyperlink ref="F105" r:id="rId4" display="https://podminky.urs.cz/item/CS_URS_2025_02/460751111"/>
    <hyperlink ref="F109" r:id="rId5" display="https://podminky.urs.cz/item/CS_URS_2025_02/460821111"/>
    <hyperlink ref="F111" r:id="rId6" display="https://podminky.urs.cz/item/CS_URS_2025_02/460581131"/>
    <hyperlink ref="F113" r:id="rId7" display="https://podminky.urs.cz/item/CS_URS_2025_02/181411131"/>
    <hyperlink ref="F118" r:id="rId8" display="https://podminky.urs.cz/item/CS_URS_2025_02/451541111"/>
    <hyperlink ref="F120" r:id="rId9" display="https://podminky.urs.cz/item/CS_URS_2025_02/212752101"/>
    <hyperlink ref="F124" r:id="rId10" display="https://podminky.urs.cz/item/CS_URS_2025_02/460841152"/>
    <hyperlink ref="F130" r:id="rId11" display="https://podminky.urs.cz/item/CS_URS_2025_02/210890001"/>
    <hyperlink ref="F134" r:id="rId12" display="https://podminky.urs.cz/item/CS_URS_2025_02/460030011"/>
    <hyperlink ref="F136" r:id="rId13" display="https://podminky.urs.cz/item/CS_URS_2025_02/460161172"/>
    <hyperlink ref="F138" r:id="rId14" display="https://podminky.urs.cz/item/CS_URS_2025_02/460431182"/>
    <hyperlink ref="F140" r:id="rId15" display="https://podminky.urs.cz/item/CS_URS_2025_02/460581121"/>
    <hyperlink ref="F142" r:id="rId16" display="https://podminky.urs.cz/item/CS_URS_2025_02/468011141"/>
    <hyperlink ref="F144" r:id="rId17" display="https://podminky.urs.cz/item/CS_URS_2025_02/468021221"/>
    <hyperlink ref="F146" r:id="rId18" display="https://podminky.urs.cz/item/CS_URS_2025_02/460911122"/>
    <hyperlink ref="F148" r:id="rId19" display="https://podminky.urs.cz/item/CS_URS_2025_02/460161142"/>
    <hyperlink ref="F150" r:id="rId20" display="https://podminky.urs.cz/item/CS_URS_2025_02/460431152"/>
    <hyperlink ref="F152" r:id="rId21" display="https://podminky.urs.cz/item/CS_URS_2025_02/468011143"/>
    <hyperlink ref="F154" r:id="rId22" display="https://podminky.urs.cz/item/CS_URS_2025_02/460161312"/>
    <hyperlink ref="F156" r:id="rId23" display="https://podminky.urs.cz/item/CS_URS_2025_02/460431332"/>
    <hyperlink ref="F158" r:id="rId24" display="https://podminky.urs.cz/item/CS_URS_2025_02/460871131"/>
    <hyperlink ref="F161" r:id="rId25" display="https://podminky.urs.cz/item/CS_URS_2025_02/460871151"/>
    <hyperlink ref="F164" r:id="rId26" display="https://podminky.urs.cz/item/CS_URS_2025_02/460871153"/>
    <hyperlink ref="F167" r:id="rId27" display="https://podminky.urs.cz/item/CS_URS_2025_02/460881222"/>
    <hyperlink ref="F170" r:id="rId28" display="https://podminky.urs.cz/item/CS_URS_2025_02/565175103"/>
    <hyperlink ref="F173" r:id="rId29" display="https://podminky.urs.cz/item/CS_URS_2025_02/460881214"/>
    <hyperlink ref="F176" r:id="rId30" display="https://podminky.urs.cz/item/CS_URS_2025_02/460881612"/>
    <hyperlink ref="F180" r:id="rId31" display="https://podminky.urs.cz/item/CS_URS_2025_02/468031221"/>
    <hyperlink ref="F182" r:id="rId32" display="https://podminky.urs.cz/item/CS_URS_2025_02/460891221"/>
    <hyperlink ref="F186" r:id="rId33" display="https://podminky.urs.cz/item/CS_URS_2025_02/468031211"/>
    <hyperlink ref="F188" r:id="rId34" display="https://podminky.urs.cz/item/CS_URS_2025_02/460893111"/>
    <hyperlink ref="F192" r:id="rId35" display="https://podminky.urs.cz/item/CS_URS_2025_02/468041122"/>
    <hyperlink ref="F195" r:id="rId36" display="https://podminky.urs.cz/item/CS_URS_2025_02/468041123"/>
    <hyperlink ref="F198" r:id="rId37" display="https://podminky.urs.cz/item/CS_URS_2025_02/919732211"/>
    <hyperlink ref="F200" r:id="rId38" display="https://podminky.urs.cz/item/CS_URS_2025_02/460131113"/>
    <hyperlink ref="F202" r:id="rId39" display="https://podminky.urs.cz/item/CS_URS_2025_02/174111101"/>
    <hyperlink ref="F204" r:id="rId40" display="https://podminky.urs.cz/item/CS_URS_2025_02/460341111"/>
    <hyperlink ref="F207" r:id="rId41" display="https://podminky.urs.cz/item/CS_URS_2025_02/460341112"/>
    <hyperlink ref="F210" r:id="rId42" display="https://podminky.urs.cz/item/CS_URS_2025_02/469972212"/>
    <hyperlink ref="F213" r:id="rId43" display="https://podminky.urs.cz/item/CS_URS_2025_02/469972122"/>
    <hyperlink ref="F216" r:id="rId44" display="https://podminky.urs.cz/item/CS_URS_2025_02/460242211"/>
    <hyperlink ref="F218" r:id="rId45" display="https://podminky.urs.cz/item/CS_URS_2025_02/469973120"/>
    <hyperlink ref="F220" r:id="rId46" display="https://podminky.urs.cz/item/CS_URS_2025_02/469973125"/>
    <hyperlink ref="F222" r:id="rId47" display="https://podminky.urs.cz/item/CS_URS_2025_02/171201221"/>
    <hyperlink ref="F224" r:id="rId48" display="https://podminky.urs.cz/item/CS_URS_2025_02/171201231"/>
    <hyperlink ref="F226" r:id="rId49" display="https://podminky.urs.cz/item/CS_URS_2025_02/460281111"/>
    <hyperlink ref="F228" r:id="rId50" display="https://podminky.urs.cz/item/CS_URS_2025_02/460281114"/>
    <hyperlink ref="F230" r:id="rId51" display="https://podminky.urs.cz/item/CS_URS_2025_02/460281121"/>
    <hyperlink ref="F232" r:id="rId52" display="https://podminky.urs.cz/item/CS_URS_2025_02/460281124"/>
    <hyperlink ref="F234" r:id="rId53" display="https://podminky.urs.cz/item/CS_URS_2025_02/460061121"/>
    <hyperlink ref="F236" r:id="rId54" display="https://podminky.urs.cz/item/CS_URS_2025_02/460061122"/>
    <hyperlink ref="F238" r:id="rId55" display="https://podminky.urs.cz/item/CS_URS_2025_02/460061141"/>
    <hyperlink ref="F240" r:id="rId56" display="https://podminky.urs.cz/item/CS_URS_2025_02/460061142"/>
    <hyperlink ref="F242" r:id="rId57" display="https://podminky.urs.cz/item/CS_URS_2025_02/460061171"/>
    <hyperlink ref="F244" r:id="rId58" display="https://podminky.urs.cz/item/CS_URS_2025_02/043154000"/>
    <hyperlink ref="F269" r:id="rId59" display="https://podminky.urs.cz/item/CS_URS_2025_02/460010024"/>
    <hyperlink ref="F272" r:id="rId60" display="https://podminky.urs.cz/item/CS_URS_2025_02/460010025"/>
    <hyperlink ref="F275" r:id="rId61" display="https://podminky.urs.cz/item/CS_URS_2025_02/012154000"/>
    <hyperlink ref="F278" r:id="rId62" display="https://podminky.urs.cz/item/CS_URS_2025_02/012164000"/>
    <hyperlink ref="F284" r:id="rId63" display="https://podminky.urs.cz/item/CS_URS_2025_02/468011141"/>
    <hyperlink ref="F286" r:id="rId64" display="https://podminky.urs.cz/item/CS_URS_2025_02/468021221"/>
    <hyperlink ref="F288" r:id="rId65" display="https://podminky.urs.cz/item/CS_URS_2025_02/460911122"/>
    <hyperlink ref="F290" r:id="rId66" display="https://podminky.urs.cz/item/CS_URS_2025_02/468011143"/>
    <hyperlink ref="F292" r:id="rId67" display="https://podminky.urs.cz/item/CS_URS_2025_02/460871131"/>
    <hyperlink ref="F294" r:id="rId68" display="https://podminky.urs.cz/item/CS_URS_2025_02/460881222"/>
    <hyperlink ref="F296" r:id="rId69" display="https://podminky.urs.cz/item/CS_URS_2025_02/565175103"/>
    <hyperlink ref="F298" r:id="rId70" display="https://podminky.urs.cz/item/CS_URS_2025_02/460881214"/>
    <hyperlink ref="F300" r:id="rId71" display="https://podminky.urs.cz/item/CS_URS_2025_02/460881612"/>
    <hyperlink ref="F304" r:id="rId72" display="https://podminky.urs.cz/item/CS_URS_2025_02/468041122"/>
    <hyperlink ref="F306" r:id="rId73" display="https://podminky.urs.cz/item/CS_URS_2025_02/468041123"/>
    <hyperlink ref="F308" r:id="rId74" display="https://podminky.urs.cz/item/CS_URS_2025_02/919732211"/>
    <hyperlink ref="F310" r:id="rId75" display="https://podminky.urs.cz/item/CS_URS_2025_02/469972212"/>
    <hyperlink ref="F312" r:id="rId76" display="https://podminky.urs.cz/item/CS_URS_2025_02/469972122"/>
    <hyperlink ref="F314" r:id="rId77" display="https://podminky.urs.cz/item/CS_URS_2025_02/469973120"/>
    <hyperlink ref="F316" r:id="rId78" display="https://podminky.urs.cz/item/CS_URS_2025_02/469973125"/>
    <hyperlink ref="F318" r:id="rId79" display="https://podminky.urs.cz/item/CS_URS_2025_02/184818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3" customFormat="1" ht="45" customHeight="1">
      <c r="B3" s="238"/>
      <c r="C3" s="239" t="s">
        <v>606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607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608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609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610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611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612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613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614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615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616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82</v>
      </c>
      <c r="F18" s="245" t="s">
        <v>617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618</v>
      </c>
      <c r="F19" s="245" t="s">
        <v>619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620</v>
      </c>
      <c r="F20" s="245" t="s">
        <v>621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622</v>
      </c>
      <c r="F21" s="245" t="s">
        <v>623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569</v>
      </c>
      <c r="F22" s="245" t="s">
        <v>624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625</v>
      </c>
      <c r="F23" s="245" t="s">
        <v>626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627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628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629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630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631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632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633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634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635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105</v>
      </c>
      <c r="F36" s="245"/>
      <c r="G36" s="245" t="s">
        <v>636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637</v>
      </c>
      <c r="F37" s="245"/>
      <c r="G37" s="245" t="s">
        <v>638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57</v>
      </c>
      <c r="F38" s="245"/>
      <c r="G38" s="245" t="s">
        <v>639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58</v>
      </c>
      <c r="F39" s="245"/>
      <c r="G39" s="245" t="s">
        <v>640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106</v>
      </c>
      <c r="F40" s="245"/>
      <c r="G40" s="245" t="s">
        <v>641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107</v>
      </c>
      <c r="F41" s="245"/>
      <c r="G41" s="245" t="s">
        <v>642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643</v>
      </c>
      <c r="F42" s="245"/>
      <c r="G42" s="245" t="s">
        <v>644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645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646</v>
      </c>
      <c r="F44" s="245"/>
      <c r="G44" s="245" t="s">
        <v>647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109</v>
      </c>
      <c r="F45" s="245"/>
      <c r="G45" s="245" t="s">
        <v>648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649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650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651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652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653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654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655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656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657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658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659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660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661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662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663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664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665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666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667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668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669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670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671</v>
      </c>
      <c r="D76" s="263"/>
      <c r="E76" s="263"/>
      <c r="F76" s="263" t="s">
        <v>672</v>
      </c>
      <c r="G76" s="264"/>
      <c r="H76" s="263" t="s">
        <v>58</v>
      </c>
      <c r="I76" s="263" t="s">
        <v>61</v>
      </c>
      <c r="J76" s="263" t="s">
        <v>673</v>
      </c>
      <c r="K76" s="262"/>
    </row>
    <row r="77" s="1" customFormat="1" ht="17.25" customHeight="1">
      <c r="B77" s="260"/>
      <c r="C77" s="265" t="s">
        <v>674</v>
      </c>
      <c r="D77" s="265"/>
      <c r="E77" s="265"/>
      <c r="F77" s="266" t="s">
        <v>675</v>
      </c>
      <c r="G77" s="267"/>
      <c r="H77" s="265"/>
      <c r="I77" s="265"/>
      <c r="J77" s="265" t="s">
        <v>676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57</v>
      </c>
      <c r="D79" s="270"/>
      <c r="E79" s="270"/>
      <c r="F79" s="271" t="s">
        <v>677</v>
      </c>
      <c r="G79" s="272"/>
      <c r="H79" s="248" t="s">
        <v>678</v>
      </c>
      <c r="I79" s="248" t="s">
        <v>679</v>
      </c>
      <c r="J79" s="248">
        <v>20</v>
      </c>
      <c r="K79" s="262"/>
    </row>
    <row r="80" s="1" customFormat="1" ht="15" customHeight="1">
      <c r="B80" s="260"/>
      <c r="C80" s="248" t="s">
        <v>680</v>
      </c>
      <c r="D80" s="248"/>
      <c r="E80" s="248"/>
      <c r="F80" s="271" t="s">
        <v>677</v>
      </c>
      <c r="G80" s="272"/>
      <c r="H80" s="248" t="s">
        <v>681</v>
      </c>
      <c r="I80" s="248" t="s">
        <v>679</v>
      </c>
      <c r="J80" s="248">
        <v>120</v>
      </c>
      <c r="K80" s="262"/>
    </row>
    <row r="81" s="1" customFormat="1" ht="15" customHeight="1">
      <c r="B81" s="273"/>
      <c r="C81" s="248" t="s">
        <v>682</v>
      </c>
      <c r="D81" s="248"/>
      <c r="E81" s="248"/>
      <c r="F81" s="271" t="s">
        <v>683</v>
      </c>
      <c r="G81" s="272"/>
      <c r="H81" s="248" t="s">
        <v>684</v>
      </c>
      <c r="I81" s="248" t="s">
        <v>679</v>
      </c>
      <c r="J81" s="248">
        <v>50</v>
      </c>
      <c r="K81" s="262"/>
    </row>
    <row r="82" s="1" customFormat="1" ht="15" customHeight="1">
      <c r="B82" s="273"/>
      <c r="C82" s="248" t="s">
        <v>685</v>
      </c>
      <c r="D82" s="248"/>
      <c r="E82" s="248"/>
      <c r="F82" s="271" t="s">
        <v>677</v>
      </c>
      <c r="G82" s="272"/>
      <c r="H82" s="248" t="s">
        <v>686</v>
      </c>
      <c r="I82" s="248" t="s">
        <v>687</v>
      </c>
      <c r="J82" s="248"/>
      <c r="K82" s="262"/>
    </row>
    <row r="83" s="1" customFormat="1" ht="15" customHeight="1">
      <c r="B83" s="273"/>
      <c r="C83" s="274" t="s">
        <v>688</v>
      </c>
      <c r="D83" s="274"/>
      <c r="E83" s="274"/>
      <c r="F83" s="275" t="s">
        <v>683</v>
      </c>
      <c r="G83" s="274"/>
      <c r="H83" s="274" t="s">
        <v>689</v>
      </c>
      <c r="I83" s="274" t="s">
        <v>679</v>
      </c>
      <c r="J83" s="274">
        <v>15</v>
      </c>
      <c r="K83" s="262"/>
    </row>
    <row r="84" s="1" customFormat="1" ht="15" customHeight="1">
      <c r="B84" s="273"/>
      <c r="C84" s="274" t="s">
        <v>690</v>
      </c>
      <c r="D84" s="274"/>
      <c r="E84" s="274"/>
      <c r="F84" s="275" t="s">
        <v>683</v>
      </c>
      <c r="G84" s="274"/>
      <c r="H84" s="274" t="s">
        <v>691</v>
      </c>
      <c r="I84" s="274" t="s">
        <v>679</v>
      </c>
      <c r="J84" s="274">
        <v>15</v>
      </c>
      <c r="K84" s="262"/>
    </row>
    <row r="85" s="1" customFormat="1" ht="15" customHeight="1">
      <c r="B85" s="273"/>
      <c r="C85" s="274" t="s">
        <v>692</v>
      </c>
      <c r="D85" s="274"/>
      <c r="E85" s="274"/>
      <c r="F85" s="275" t="s">
        <v>683</v>
      </c>
      <c r="G85" s="274"/>
      <c r="H85" s="274" t="s">
        <v>693</v>
      </c>
      <c r="I85" s="274" t="s">
        <v>679</v>
      </c>
      <c r="J85" s="274">
        <v>20</v>
      </c>
      <c r="K85" s="262"/>
    </row>
    <row r="86" s="1" customFormat="1" ht="15" customHeight="1">
      <c r="B86" s="273"/>
      <c r="C86" s="274" t="s">
        <v>694</v>
      </c>
      <c r="D86" s="274"/>
      <c r="E86" s="274"/>
      <c r="F86" s="275" t="s">
        <v>683</v>
      </c>
      <c r="G86" s="274"/>
      <c r="H86" s="274" t="s">
        <v>695</v>
      </c>
      <c r="I86" s="274" t="s">
        <v>679</v>
      </c>
      <c r="J86" s="274">
        <v>20</v>
      </c>
      <c r="K86" s="262"/>
    </row>
    <row r="87" s="1" customFormat="1" ht="15" customHeight="1">
      <c r="B87" s="273"/>
      <c r="C87" s="248" t="s">
        <v>696</v>
      </c>
      <c r="D87" s="248"/>
      <c r="E87" s="248"/>
      <c r="F87" s="271" t="s">
        <v>683</v>
      </c>
      <c r="G87" s="272"/>
      <c r="H87" s="248" t="s">
        <v>697</v>
      </c>
      <c r="I87" s="248" t="s">
        <v>679</v>
      </c>
      <c r="J87" s="248">
        <v>50</v>
      </c>
      <c r="K87" s="262"/>
    </row>
    <row r="88" s="1" customFormat="1" ht="15" customHeight="1">
      <c r="B88" s="273"/>
      <c r="C88" s="248" t="s">
        <v>698</v>
      </c>
      <c r="D88" s="248"/>
      <c r="E88" s="248"/>
      <c r="F88" s="271" t="s">
        <v>683</v>
      </c>
      <c r="G88" s="272"/>
      <c r="H88" s="248" t="s">
        <v>699</v>
      </c>
      <c r="I88" s="248" t="s">
        <v>679</v>
      </c>
      <c r="J88" s="248">
        <v>20</v>
      </c>
      <c r="K88" s="262"/>
    </row>
    <row r="89" s="1" customFormat="1" ht="15" customHeight="1">
      <c r="B89" s="273"/>
      <c r="C89" s="248" t="s">
        <v>700</v>
      </c>
      <c r="D89" s="248"/>
      <c r="E89" s="248"/>
      <c r="F89" s="271" t="s">
        <v>683</v>
      </c>
      <c r="G89" s="272"/>
      <c r="H89" s="248" t="s">
        <v>701</v>
      </c>
      <c r="I89" s="248" t="s">
        <v>679</v>
      </c>
      <c r="J89" s="248">
        <v>20</v>
      </c>
      <c r="K89" s="262"/>
    </row>
    <row r="90" s="1" customFormat="1" ht="15" customHeight="1">
      <c r="B90" s="273"/>
      <c r="C90" s="248" t="s">
        <v>702</v>
      </c>
      <c r="D90" s="248"/>
      <c r="E90" s="248"/>
      <c r="F90" s="271" t="s">
        <v>683</v>
      </c>
      <c r="G90" s="272"/>
      <c r="H90" s="248" t="s">
        <v>703</v>
      </c>
      <c r="I90" s="248" t="s">
        <v>679</v>
      </c>
      <c r="J90" s="248">
        <v>50</v>
      </c>
      <c r="K90" s="262"/>
    </row>
    <row r="91" s="1" customFormat="1" ht="15" customHeight="1">
      <c r="B91" s="273"/>
      <c r="C91" s="248" t="s">
        <v>704</v>
      </c>
      <c r="D91" s="248"/>
      <c r="E91" s="248"/>
      <c r="F91" s="271" t="s">
        <v>683</v>
      </c>
      <c r="G91" s="272"/>
      <c r="H91" s="248" t="s">
        <v>704</v>
      </c>
      <c r="I91" s="248" t="s">
        <v>679</v>
      </c>
      <c r="J91" s="248">
        <v>50</v>
      </c>
      <c r="K91" s="262"/>
    </row>
    <row r="92" s="1" customFormat="1" ht="15" customHeight="1">
      <c r="B92" s="273"/>
      <c r="C92" s="248" t="s">
        <v>705</v>
      </c>
      <c r="D92" s="248"/>
      <c r="E92" s="248"/>
      <c r="F92" s="271" t="s">
        <v>683</v>
      </c>
      <c r="G92" s="272"/>
      <c r="H92" s="248" t="s">
        <v>706</v>
      </c>
      <c r="I92" s="248" t="s">
        <v>679</v>
      </c>
      <c r="J92" s="248">
        <v>255</v>
      </c>
      <c r="K92" s="262"/>
    </row>
    <row r="93" s="1" customFormat="1" ht="15" customHeight="1">
      <c r="B93" s="273"/>
      <c r="C93" s="248" t="s">
        <v>707</v>
      </c>
      <c r="D93" s="248"/>
      <c r="E93" s="248"/>
      <c r="F93" s="271" t="s">
        <v>677</v>
      </c>
      <c r="G93" s="272"/>
      <c r="H93" s="248" t="s">
        <v>708</v>
      </c>
      <c r="I93" s="248" t="s">
        <v>709</v>
      </c>
      <c r="J93" s="248"/>
      <c r="K93" s="262"/>
    </row>
    <row r="94" s="1" customFormat="1" ht="15" customHeight="1">
      <c r="B94" s="273"/>
      <c r="C94" s="248" t="s">
        <v>710</v>
      </c>
      <c r="D94" s="248"/>
      <c r="E94" s="248"/>
      <c r="F94" s="271" t="s">
        <v>677</v>
      </c>
      <c r="G94" s="272"/>
      <c r="H94" s="248" t="s">
        <v>711</v>
      </c>
      <c r="I94" s="248" t="s">
        <v>712</v>
      </c>
      <c r="J94" s="248"/>
      <c r="K94" s="262"/>
    </row>
    <row r="95" s="1" customFormat="1" ht="15" customHeight="1">
      <c r="B95" s="273"/>
      <c r="C95" s="248" t="s">
        <v>713</v>
      </c>
      <c r="D95" s="248"/>
      <c r="E95" s="248"/>
      <c r="F95" s="271" t="s">
        <v>677</v>
      </c>
      <c r="G95" s="272"/>
      <c r="H95" s="248" t="s">
        <v>713</v>
      </c>
      <c r="I95" s="248" t="s">
        <v>712</v>
      </c>
      <c r="J95" s="248"/>
      <c r="K95" s="262"/>
    </row>
    <row r="96" s="1" customFormat="1" ht="15" customHeight="1">
      <c r="B96" s="273"/>
      <c r="C96" s="248" t="s">
        <v>42</v>
      </c>
      <c r="D96" s="248"/>
      <c r="E96" s="248"/>
      <c r="F96" s="271" t="s">
        <v>677</v>
      </c>
      <c r="G96" s="272"/>
      <c r="H96" s="248" t="s">
        <v>714</v>
      </c>
      <c r="I96" s="248" t="s">
        <v>712</v>
      </c>
      <c r="J96" s="248"/>
      <c r="K96" s="262"/>
    </row>
    <row r="97" s="1" customFormat="1" ht="15" customHeight="1">
      <c r="B97" s="273"/>
      <c r="C97" s="248" t="s">
        <v>52</v>
      </c>
      <c r="D97" s="248"/>
      <c r="E97" s="248"/>
      <c r="F97" s="271" t="s">
        <v>677</v>
      </c>
      <c r="G97" s="272"/>
      <c r="H97" s="248" t="s">
        <v>715</v>
      </c>
      <c r="I97" s="248" t="s">
        <v>712</v>
      </c>
      <c r="J97" s="248"/>
      <c r="K97" s="262"/>
    </row>
    <row r="98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716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671</v>
      </c>
      <c r="D103" s="263"/>
      <c r="E103" s="263"/>
      <c r="F103" s="263" t="s">
        <v>672</v>
      </c>
      <c r="G103" s="264"/>
      <c r="H103" s="263" t="s">
        <v>58</v>
      </c>
      <c r="I103" s="263" t="s">
        <v>61</v>
      </c>
      <c r="J103" s="263" t="s">
        <v>673</v>
      </c>
      <c r="K103" s="262"/>
    </row>
    <row r="104" s="1" customFormat="1" ht="17.25" customHeight="1">
      <c r="B104" s="260"/>
      <c r="C104" s="265" t="s">
        <v>674</v>
      </c>
      <c r="D104" s="265"/>
      <c r="E104" s="265"/>
      <c r="F104" s="266" t="s">
        <v>675</v>
      </c>
      <c r="G104" s="267"/>
      <c r="H104" s="265"/>
      <c r="I104" s="265"/>
      <c r="J104" s="265" t="s">
        <v>676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="1" customFormat="1" ht="15" customHeight="1">
      <c r="B106" s="260"/>
      <c r="C106" s="248" t="s">
        <v>57</v>
      </c>
      <c r="D106" s="270"/>
      <c r="E106" s="270"/>
      <c r="F106" s="271" t="s">
        <v>677</v>
      </c>
      <c r="G106" s="248"/>
      <c r="H106" s="248" t="s">
        <v>717</v>
      </c>
      <c r="I106" s="248" t="s">
        <v>679</v>
      </c>
      <c r="J106" s="248">
        <v>20</v>
      </c>
      <c r="K106" s="262"/>
    </row>
    <row r="107" s="1" customFormat="1" ht="15" customHeight="1">
      <c r="B107" s="260"/>
      <c r="C107" s="248" t="s">
        <v>680</v>
      </c>
      <c r="D107" s="248"/>
      <c r="E107" s="248"/>
      <c r="F107" s="271" t="s">
        <v>677</v>
      </c>
      <c r="G107" s="248"/>
      <c r="H107" s="248" t="s">
        <v>717</v>
      </c>
      <c r="I107" s="248" t="s">
        <v>679</v>
      </c>
      <c r="J107" s="248">
        <v>120</v>
      </c>
      <c r="K107" s="262"/>
    </row>
    <row r="108" s="1" customFormat="1" ht="15" customHeight="1">
      <c r="B108" s="273"/>
      <c r="C108" s="248" t="s">
        <v>682</v>
      </c>
      <c r="D108" s="248"/>
      <c r="E108" s="248"/>
      <c r="F108" s="271" t="s">
        <v>683</v>
      </c>
      <c r="G108" s="248"/>
      <c r="H108" s="248" t="s">
        <v>717</v>
      </c>
      <c r="I108" s="248" t="s">
        <v>679</v>
      </c>
      <c r="J108" s="248">
        <v>50</v>
      </c>
      <c r="K108" s="262"/>
    </row>
    <row r="109" s="1" customFormat="1" ht="15" customHeight="1">
      <c r="B109" s="273"/>
      <c r="C109" s="248" t="s">
        <v>685</v>
      </c>
      <c r="D109" s="248"/>
      <c r="E109" s="248"/>
      <c r="F109" s="271" t="s">
        <v>677</v>
      </c>
      <c r="G109" s="248"/>
      <c r="H109" s="248" t="s">
        <v>717</v>
      </c>
      <c r="I109" s="248" t="s">
        <v>687</v>
      </c>
      <c r="J109" s="248"/>
      <c r="K109" s="262"/>
    </row>
    <row r="110" s="1" customFormat="1" ht="15" customHeight="1">
      <c r="B110" s="273"/>
      <c r="C110" s="248" t="s">
        <v>696</v>
      </c>
      <c r="D110" s="248"/>
      <c r="E110" s="248"/>
      <c r="F110" s="271" t="s">
        <v>683</v>
      </c>
      <c r="G110" s="248"/>
      <c r="H110" s="248" t="s">
        <v>717</v>
      </c>
      <c r="I110" s="248" t="s">
        <v>679</v>
      </c>
      <c r="J110" s="248">
        <v>50</v>
      </c>
      <c r="K110" s="262"/>
    </row>
    <row r="111" s="1" customFormat="1" ht="15" customHeight="1">
      <c r="B111" s="273"/>
      <c r="C111" s="248" t="s">
        <v>704</v>
      </c>
      <c r="D111" s="248"/>
      <c r="E111" s="248"/>
      <c r="F111" s="271" t="s">
        <v>683</v>
      </c>
      <c r="G111" s="248"/>
      <c r="H111" s="248" t="s">
        <v>717</v>
      </c>
      <c r="I111" s="248" t="s">
        <v>679</v>
      </c>
      <c r="J111" s="248">
        <v>50</v>
      </c>
      <c r="K111" s="262"/>
    </row>
    <row r="112" s="1" customFormat="1" ht="15" customHeight="1">
      <c r="B112" s="273"/>
      <c r="C112" s="248" t="s">
        <v>702</v>
      </c>
      <c r="D112" s="248"/>
      <c r="E112" s="248"/>
      <c r="F112" s="271" t="s">
        <v>683</v>
      </c>
      <c r="G112" s="248"/>
      <c r="H112" s="248" t="s">
        <v>717</v>
      </c>
      <c r="I112" s="248" t="s">
        <v>679</v>
      </c>
      <c r="J112" s="248">
        <v>50</v>
      </c>
      <c r="K112" s="262"/>
    </row>
    <row r="113" s="1" customFormat="1" ht="15" customHeight="1">
      <c r="B113" s="273"/>
      <c r="C113" s="248" t="s">
        <v>57</v>
      </c>
      <c r="D113" s="248"/>
      <c r="E113" s="248"/>
      <c r="F113" s="271" t="s">
        <v>677</v>
      </c>
      <c r="G113" s="248"/>
      <c r="H113" s="248" t="s">
        <v>718</v>
      </c>
      <c r="I113" s="248" t="s">
        <v>679</v>
      </c>
      <c r="J113" s="248">
        <v>20</v>
      </c>
      <c r="K113" s="262"/>
    </row>
    <row r="114" s="1" customFormat="1" ht="15" customHeight="1">
      <c r="B114" s="273"/>
      <c r="C114" s="248" t="s">
        <v>719</v>
      </c>
      <c r="D114" s="248"/>
      <c r="E114" s="248"/>
      <c r="F114" s="271" t="s">
        <v>677</v>
      </c>
      <c r="G114" s="248"/>
      <c r="H114" s="248" t="s">
        <v>720</v>
      </c>
      <c r="I114" s="248" t="s">
        <v>679</v>
      </c>
      <c r="J114" s="248">
        <v>120</v>
      </c>
      <c r="K114" s="262"/>
    </row>
    <row r="115" s="1" customFormat="1" ht="15" customHeight="1">
      <c r="B115" s="273"/>
      <c r="C115" s="248" t="s">
        <v>42</v>
      </c>
      <c r="D115" s="248"/>
      <c r="E115" s="248"/>
      <c r="F115" s="271" t="s">
        <v>677</v>
      </c>
      <c r="G115" s="248"/>
      <c r="H115" s="248" t="s">
        <v>721</v>
      </c>
      <c r="I115" s="248" t="s">
        <v>712</v>
      </c>
      <c r="J115" s="248"/>
      <c r="K115" s="262"/>
    </row>
    <row r="116" s="1" customFormat="1" ht="15" customHeight="1">
      <c r="B116" s="273"/>
      <c r="C116" s="248" t="s">
        <v>52</v>
      </c>
      <c r="D116" s="248"/>
      <c r="E116" s="248"/>
      <c r="F116" s="271" t="s">
        <v>677</v>
      </c>
      <c r="G116" s="248"/>
      <c r="H116" s="248" t="s">
        <v>722</v>
      </c>
      <c r="I116" s="248" t="s">
        <v>712</v>
      </c>
      <c r="J116" s="248"/>
      <c r="K116" s="262"/>
    </row>
    <row r="117" s="1" customFormat="1" ht="15" customHeight="1">
      <c r="B117" s="273"/>
      <c r="C117" s="248" t="s">
        <v>61</v>
      </c>
      <c r="D117" s="248"/>
      <c r="E117" s="248"/>
      <c r="F117" s="271" t="s">
        <v>677</v>
      </c>
      <c r="G117" s="248"/>
      <c r="H117" s="248" t="s">
        <v>723</v>
      </c>
      <c r="I117" s="248" t="s">
        <v>724</v>
      </c>
      <c r="J117" s="248"/>
      <c r="K117" s="262"/>
    </row>
    <row r="118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="1" customFormat="1" ht="45" customHeight="1">
      <c r="B122" s="289"/>
      <c r="C122" s="239" t="s">
        <v>725</v>
      </c>
      <c r="D122" s="239"/>
      <c r="E122" s="239"/>
      <c r="F122" s="239"/>
      <c r="G122" s="239"/>
      <c r="H122" s="239"/>
      <c r="I122" s="239"/>
      <c r="J122" s="239"/>
      <c r="K122" s="290"/>
    </row>
    <row r="123" s="1" customFormat="1" ht="17.25" customHeight="1">
      <c r="B123" s="291"/>
      <c r="C123" s="263" t="s">
        <v>671</v>
      </c>
      <c r="D123" s="263"/>
      <c r="E123" s="263"/>
      <c r="F123" s="263" t="s">
        <v>672</v>
      </c>
      <c r="G123" s="264"/>
      <c r="H123" s="263" t="s">
        <v>58</v>
      </c>
      <c r="I123" s="263" t="s">
        <v>61</v>
      </c>
      <c r="J123" s="263" t="s">
        <v>673</v>
      </c>
      <c r="K123" s="292"/>
    </row>
    <row r="124" s="1" customFormat="1" ht="17.25" customHeight="1">
      <c r="B124" s="291"/>
      <c r="C124" s="265" t="s">
        <v>674</v>
      </c>
      <c r="D124" s="265"/>
      <c r="E124" s="265"/>
      <c r="F124" s="266" t="s">
        <v>675</v>
      </c>
      <c r="G124" s="267"/>
      <c r="H124" s="265"/>
      <c r="I124" s="265"/>
      <c r="J124" s="265" t="s">
        <v>676</v>
      </c>
      <c r="K124" s="292"/>
    </row>
    <row r="125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="1" customFormat="1" ht="15" customHeight="1">
      <c r="B126" s="293"/>
      <c r="C126" s="248" t="s">
        <v>680</v>
      </c>
      <c r="D126" s="270"/>
      <c r="E126" s="270"/>
      <c r="F126" s="271" t="s">
        <v>677</v>
      </c>
      <c r="G126" s="248"/>
      <c r="H126" s="248" t="s">
        <v>717</v>
      </c>
      <c r="I126" s="248" t="s">
        <v>679</v>
      </c>
      <c r="J126" s="248">
        <v>120</v>
      </c>
      <c r="K126" s="296"/>
    </row>
    <row r="127" s="1" customFormat="1" ht="15" customHeight="1">
      <c r="B127" s="293"/>
      <c r="C127" s="248" t="s">
        <v>726</v>
      </c>
      <c r="D127" s="248"/>
      <c r="E127" s="248"/>
      <c r="F127" s="271" t="s">
        <v>677</v>
      </c>
      <c r="G127" s="248"/>
      <c r="H127" s="248" t="s">
        <v>727</v>
      </c>
      <c r="I127" s="248" t="s">
        <v>679</v>
      </c>
      <c r="J127" s="248" t="s">
        <v>728</v>
      </c>
      <c r="K127" s="296"/>
    </row>
    <row r="128" s="1" customFormat="1" ht="15" customHeight="1">
      <c r="B128" s="293"/>
      <c r="C128" s="248" t="s">
        <v>625</v>
      </c>
      <c r="D128" s="248"/>
      <c r="E128" s="248"/>
      <c r="F128" s="271" t="s">
        <v>677</v>
      </c>
      <c r="G128" s="248"/>
      <c r="H128" s="248" t="s">
        <v>729</v>
      </c>
      <c r="I128" s="248" t="s">
        <v>679</v>
      </c>
      <c r="J128" s="248" t="s">
        <v>728</v>
      </c>
      <c r="K128" s="296"/>
    </row>
    <row r="129" s="1" customFormat="1" ht="15" customHeight="1">
      <c r="B129" s="293"/>
      <c r="C129" s="248" t="s">
        <v>688</v>
      </c>
      <c r="D129" s="248"/>
      <c r="E129" s="248"/>
      <c r="F129" s="271" t="s">
        <v>683</v>
      </c>
      <c r="G129" s="248"/>
      <c r="H129" s="248" t="s">
        <v>689</v>
      </c>
      <c r="I129" s="248" t="s">
        <v>679</v>
      </c>
      <c r="J129" s="248">
        <v>15</v>
      </c>
      <c r="K129" s="296"/>
    </row>
    <row r="130" s="1" customFormat="1" ht="15" customHeight="1">
      <c r="B130" s="293"/>
      <c r="C130" s="274" t="s">
        <v>690</v>
      </c>
      <c r="D130" s="274"/>
      <c r="E130" s="274"/>
      <c r="F130" s="275" t="s">
        <v>683</v>
      </c>
      <c r="G130" s="274"/>
      <c r="H130" s="274" t="s">
        <v>691</v>
      </c>
      <c r="I130" s="274" t="s">
        <v>679</v>
      </c>
      <c r="J130" s="274">
        <v>15</v>
      </c>
      <c r="K130" s="296"/>
    </row>
    <row r="131" s="1" customFormat="1" ht="15" customHeight="1">
      <c r="B131" s="293"/>
      <c r="C131" s="274" t="s">
        <v>692</v>
      </c>
      <c r="D131" s="274"/>
      <c r="E131" s="274"/>
      <c r="F131" s="275" t="s">
        <v>683</v>
      </c>
      <c r="G131" s="274"/>
      <c r="H131" s="274" t="s">
        <v>693</v>
      </c>
      <c r="I131" s="274" t="s">
        <v>679</v>
      </c>
      <c r="J131" s="274">
        <v>20</v>
      </c>
      <c r="K131" s="296"/>
    </row>
    <row r="132" s="1" customFormat="1" ht="15" customHeight="1">
      <c r="B132" s="293"/>
      <c r="C132" s="274" t="s">
        <v>694</v>
      </c>
      <c r="D132" s="274"/>
      <c r="E132" s="274"/>
      <c r="F132" s="275" t="s">
        <v>683</v>
      </c>
      <c r="G132" s="274"/>
      <c r="H132" s="274" t="s">
        <v>695</v>
      </c>
      <c r="I132" s="274" t="s">
        <v>679</v>
      </c>
      <c r="J132" s="274">
        <v>20</v>
      </c>
      <c r="K132" s="296"/>
    </row>
    <row r="133" s="1" customFormat="1" ht="15" customHeight="1">
      <c r="B133" s="293"/>
      <c r="C133" s="248" t="s">
        <v>682</v>
      </c>
      <c r="D133" s="248"/>
      <c r="E133" s="248"/>
      <c r="F133" s="271" t="s">
        <v>683</v>
      </c>
      <c r="G133" s="248"/>
      <c r="H133" s="248" t="s">
        <v>717</v>
      </c>
      <c r="I133" s="248" t="s">
        <v>679</v>
      </c>
      <c r="J133" s="248">
        <v>50</v>
      </c>
      <c r="K133" s="296"/>
    </row>
    <row r="134" s="1" customFormat="1" ht="15" customHeight="1">
      <c r="B134" s="293"/>
      <c r="C134" s="248" t="s">
        <v>696</v>
      </c>
      <c r="D134" s="248"/>
      <c r="E134" s="248"/>
      <c r="F134" s="271" t="s">
        <v>683</v>
      </c>
      <c r="G134" s="248"/>
      <c r="H134" s="248" t="s">
        <v>717</v>
      </c>
      <c r="I134" s="248" t="s">
        <v>679</v>
      </c>
      <c r="J134" s="248">
        <v>50</v>
      </c>
      <c r="K134" s="296"/>
    </row>
    <row r="135" s="1" customFormat="1" ht="15" customHeight="1">
      <c r="B135" s="293"/>
      <c r="C135" s="248" t="s">
        <v>702</v>
      </c>
      <c r="D135" s="248"/>
      <c r="E135" s="248"/>
      <c r="F135" s="271" t="s">
        <v>683</v>
      </c>
      <c r="G135" s="248"/>
      <c r="H135" s="248" t="s">
        <v>717</v>
      </c>
      <c r="I135" s="248" t="s">
        <v>679</v>
      </c>
      <c r="J135" s="248">
        <v>50</v>
      </c>
      <c r="K135" s="296"/>
    </row>
    <row r="136" s="1" customFormat="1" ht="15" customHeight="1">
      <c r="B136" s="293"/>
      <c r="C136" s="248" t="s">
        <v>704</v>
      </c>
      <c r="D136" s="248"/>
      <c r="E136" s="248"/>
      <c r="F136" s="271" t="s">
        <v>683</v>
      </c>
      <c r="G136" s="248"/>
      <c r="H136" s="248" t="s">
        <v>717</v>
      </c>
      <c r="I136" s="248" t="s">
        <v>679</v>
      </c>
      <c r="J136" s="248">
        <v>50</v>
      </c>
      <c r="K136" s="296"/>
    </row>
    <row r="137" s="1" customFormat="1" ht="15" customHeight="1">
      <c r="B137" s="293"/>
      <c r="C137" s="248" t="s">
        <v>705</v>
      </c>
      <c r="D137" s="248"/>
      <c r="E137" s="248"/>
      <c r="F137" s="271" t="s">
        <v>683</v>
      </c>
      <c r="G137" s="248"/>
      <c r="H137" s="248" t="s">
        <v>730</v>
      </c>
      <c r="I137" s="248" t="s">
        <v>679</v>
      </c>
      <c r="J137" s="248">
        <v>255</v>
      </c>
      <c r="K137" s="296"/>
    </row>
    <row r="138" s="1" customFormat="1" ht="15" customHeight="1">
      <c r="B138" s="293"/>
      <c r="C138" s="248" t="s">
        <v>707</v>
      </c>
      <c r="D138" s="248"/>
      <c r="E138" s="248"/>
      <c r="F138" s="271" t="s">
        <v>677</v>
      </c>
      <c r="G138" s="248"/>
      <c r="H138" s="248" t="s">
        <v>731</v>
      </c>
      <c r="I138" s="248" t="s">
        <v>709</v>
      </c>
      <c r="J138" s="248"/>
      <c r="K138" s="296"/>
    </row>
    <row r="139" s="1" customFormat="1" ht="15" customHeight="1">
      <c r="B139" s="293"/>
      <c r="C139" s="248" t="s">
        <v>710</v>
      </c>
      <c r="D139" s="248"/>
      <c r="E139" s="248"/>
      <c r="F139" s="271" t="s">
        <v>677</v>
      </c>
      <c r="G139" s="248"/>
      <c r="H139" s="248" t="s">
        <v>732</v>
      </c>
      <c r="I139" s="248" t="s">
        <v>712</v>
      </c>
      <c r="J139" s="248"/>
      <c r="K139" s="296"/>
    </row>
    <row r="140" s="1" customFormat="1" ht="15" customHeight="1">
      <c r="B140" s="293"/>
      <c r="C140" s="248" t="s">
        <v>713</v>
      </c>
      <c r="D140" s="248"/>
      <c r="E140" s="248"/>
      <c r="F140" s="271" t="s">
        <v>677</v>
      </c>
      <c r="G140" s="248"/>
      <c r="H140" s="248" t="s">
        <v>713</v>
      </c>
      <c r="I140" s="248" t="s">
        <v>712</v>
      </c>
      <c r="J140" s="248"/>
      <c r="K140" s="296"/>
    </row>
    <row r="141" s="1" customFormat="1" ht="15" customHeight="1">
      <c r="B141" s="293"/>
      <c r="C141" s="248" t="s">
        <v>42</v>
      </c>
      <c r="D141" s="248"/>
      <c r="E141" s="248"/>
      <c r="F141" s="271" t="s">
        <v>677</v>
      </c>
      <c r="G141" s="248"/>
      <c r="H141" s="248" t="s">
        <v>733</v>
      </c>
      <c r="I141" s="248" t="s">
        <v>712</v>
      </c>
      <c r="J141" s="248"/>
      <c r="K141" s="296"/>
    </row>
    <row r="142" s="1" customFormat="1" ht="15" customHeight="1">
      <c r="B142" s="293"/>
      <c r="C142" s="248" t="s">
        <v>734</v>
      </c>
      <c r="D142" s="248"/>
      <c r="E142" s="248"/>
      <c r="F142" s="271" t="s">
        <v>677</v>
      </c>
      <c r="G142" s="248"/>
      <c r="H142" s="248" t="s">
        <v>735</v>
      </c>
      <c r="I142" s="248" t="s">
        <v>712</v>
      </c>
      <c r="J142" s="248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736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671</v>
      </c>
      <c r="D148" s="263"/>
      <c r="E148" s="263"/>
      <c r="F148" s="263" t="s">
        <v>672</v>
      </c>
      <c r="G148" s="264"/>
      <c r="H148" s="263" t="s">
        <v>58</v>
      </c>
      <c r="I148" s="263" t="s">
        <v>61</v>
      </c>
      <c r="J148" s="263" t="s">
        <v>673</v>
      </c>
      <c r="K148" s="262"/>
    </row>
    <row r="149" s="1" customFormat="1" ht="17.25" customHeight="1">
      <c r="B149" s="260"/>
      <c r="C149" s="265" t="s">
        <v>674</v>
      </c>
      <c r="D149" s="265"/>
      <c r="E149" s="265"/>
      <c r="F149" s="266" t="s">
        <v>675</v>
      </c>
      <c r="G149" s="267"/>
      <c r="H149" s="265"/>
      <c r="I149" s="265"/>
      <c r="J149" s="265" t="s">
        <v>676</v>
      </c>
      <c r="K149" s="262"/>
    </row>
    <row r="150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="1" customFormat="1" ht="15" customHeight="1">
      <c r="B151" s="273"/>
      <c r="C151" s="300" t="s">
        <v>680</v>
      </c>
      <c r="D151" s="248"/>
      <c r="E151" s="248"/>
      <c r="F151" s="301" t="s">
        <v>677</v>
      </c>
      <c r="G151" s="248"/>
      <c r="H151" s="300" t="s">
        <v>717</v>
      </c>
      <c r="I151" s="300" t="s">
        <v>679</v>
      </c>
      <c r="J151" s="300">
        <v>120</v>
      </c>
      <c r="K151" s="296"/>
    </row>
    <row r="152" s="1" customFormat="1" ht="15" customHeight="1">
      <c r="B152" s="273"/>
      <c r="C152" s="300" t="s">
        <v>726</v>
      </c>
      <c r="D152" s="248"/>
      <c r="E152" s="248"/>
      <c r="F152" s="301" t="s">
        <v>677</v>
      </c>
      <c r="G152" s="248"/>
      <c r="H152" s="300" t="s">
        <v>737</v>
      </c>
      <c r="I152" s="300" t="s">
        <v>679</v>
      </c>
      <c r="J152" s="300" t="s">
        <v>728</v>
      </c>
      <c r="K152" s="296"/>
    </row>
    <row r="153" s="1" customFormat="1" ht="15" customHeight="1">
      <c r="B153" s="273"/>
      <c r="C153" s="300" t="s">
        <v>625</v>
      </c>
      <c r="D153" s="248"/>
      <c r="E153" s="248"/>
      <c r="F153" s="301" t="s">
        <v>677</v>
      </c>
      <c r="G153" s="248"/>
      <c r="H153" s="300" t="s">
        <v>738</v>
      </c>
      <c r="I153" s="300" t="s">
        <v>679</v>
      </c>
      <c r="J153" s="300" t="s">
        <v>728</v>
      </c>
      <c r="K153" s="296"/>
    </row>
    <row r="154" s="1" customFormat="1" ht="15" customHeight="1">
      <c r="B154" s="273"/>
      <c r="C154" s="300" t="s">
        <v>682</v>
      </c>
      <c r="D154" s="248"/>
      <c r="E154" s="248"/>
      <c r="F154" s="301" t="s">
        <v>683</v>
      </c>
      <c r="G154" s="248"/>
      <c r="H154" s="300" t="s">
        <v>717</v>
      </c>
      <c r="I154" s="300" t="s">
        <v>679</v>
      </c>
      <c r="J154" s="300">
        <v>50</v>
      </c>
      <c r="K154" s="296"/>
    </row>
    <row r="155" s="1" customFormat="1" ht="15" customHeight="1">
      <c r="B155" s="273"/>
      <c r="C155" s="300" t="s">
        <v>685</v>
      </c>
      <c r="D155" s="248"/>
      <c r="E155" s="248"/>
      <c r="F155" s="301" t="s">
        <v>677</v>
      </c>
      <c r="G155" s="248"/>
      <c r="H155" s="300" t="s">
        <v>717</v>
      </c>
      <c r="I155" s="300" t="s">
        <v>687</v>
      </c>
      <c r="J155" s="300"/>
      <c r="K155" s="296"/>
    </row>
    <row r="156" s="1" customFormat="1" ht="15" customHeight="1">
      <c r="B156" s="273"/>
      <c r="C156" s="300" t="s">
        <v>696</v>
      </c>
      <c r="D156" s="248"/>
      <c r="E156" s="248"/>
      <c r="F156" s="301" t="s">
        <v>683</v>
      </c>
      <c r="G156" s="248"/>
      <c r="H156" s="300" t="s">
        <v>717</v>
      </c>
      <c r="I156" s="300" t="s">
        <v>679</v>
      </c>
      <c r="J156" s="300">
        <v>50</v>
      </c>
      <c r="K156" s="296"/>
    </row>
    <row r="157" s="1" customFormat="1" ht="15" customHeight="1">
      <c r="B157" s="273"/>
      <c r="C157" s="300" t="s">
        <v>704</v>
      </c>
      <c r="D157" s="248"/>
      <c r="E157" s="248"/>
      <c r="F157" s="301" t="s">
        <v>683</v>
      </c>
      <c r="G157" s="248"/>
      <c r="H157" s="300" t="s">
        <v>717</v>
      </c>
      <c r="I157" s="300" t="s">
        <v>679</v>
      </c>
      <c r="J157" s="300">
        <v>50</v>
      </c>
      <c r="K157" s="296"/>
    </row>
    <row r="158" s="1" customFormat="1" ht="15" customHeight="1">
      <c r="B158" s="273"/>
      <c r="C158" s="300" t="s">
        <v>702</v>
      </c>
      <c r="D158" s="248"/>
      <c r="E158" s="248"/>
      <c r="F158" s="301" t="s">
        <v>683</v>
      </c>
      <c r="G158" s="248"/>
      <c r="H158" s="300" t="s">
        <v>717</v>
      </c>
      <c r="I158" s="300" t="s">
        <v>679</v>
      </c>
      <c r="J158" s="300">
        <v>50</v>
      </c>
      <c r="K158" s="296"/>
    </row>
    <row r="159" s="1" customFormat="1" ht="15" customHeight="1">
      <c r="B159" s="273"/>
      <c r="C159" s="300" t="s">
        <v>90</v>
      </c>
      <c r="D159" s="248"/>
      <c r="E159" s="248"/>
      <c r="F159" s="301" t="s">
        <v>677</v>
      </c>
      <c r="G159" s="248"/>
      <c r="H159" s="300" t="s">
        <v>739</v>
      </c>
      <c r="I159" s="300" t="s">
        <v>679</v>
      </c>
      <c r="J159" s="300" t="s">
        <v>740</v>
      </c>
      <c r="K159" s="296"/>
    </row>
    <row r="160" s="1" customFormat="1" ht="15" customHeight="1">
      <c r="B160" s="273"/>
      <c r="C160" s="300" t="s">
        <v>741</v>
      </c>
      <c r="D160" s="248"/>
      <c r="E160" s="248"/>
      <c r="F160" s="301" t="s">
        <v>677</v>
      </c>
      <c r="G160" s="248"/>
      <c r="H160" s="300" t="s">
        <v>742</v>
      </c>
      <c r="I160" s="300" t="s">
        <v>712</v>
      </c>
      <c r="J160" s="300"/>
      <c r="K160" s="296"/>
    </row>
    <row r="161" s="1" customFormat="1" ht="15" customHeight="1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="1" customFormat="1" ht="18.75" customHeight="1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="1" customFormat="1" ht="45" customHeight="1">
      <c r="B165" s="238"/>
      <c r="C165" s="239" t="s">
        <v>743</v>
      </c>
      <c r="D165" s="239"/>
      <c r="E165" s="239"/>
      <c r="F165" s="239"/>
      <c r="G165" s="239"/>
      <c r="H165" s="239"/>
      <c r="I165" s="239"/>
      <c r="J165" s="239"/>
      <c r="K165" s="240"/>
    </row>
    <row r="166" s="1" customFormat="1" ht="17.25" customHeight="1">
      <c r="B166" s="238"/>
      <c r="C166" s="263" t="s">
        <v>671</v>
      </c>
      <c r="D166" s="263"/>
      <c r="E166" s="263"/>
      <c r="F166" s="263" t="s">
        <v>672</v>
      </c>
      <c r="G166" s="305"/>
      <c r="H166" s="306" t="s">
        <v>58</v>
      </c>
      <c r="I166" s="306" t="s">
        <v>61</v>
      </c>
      <c r="J166" s="263" t="s">
        <v>673</v>
      </c>
      <c r="K166" s="240"/>
    </row>
    <row r="167" s="1" customFormat="1" ht="17.25" customHeight="1">
      <c r="B167" s="241"/>
      <c r="C167" s="265" t="s">
        <v>674</v>
      </c>
      <c r="D167" s="265"/>
      <c r="E167" s="265"/>
      <c r="F167" s="266" t="s">
        <v>675</v>
      </c>
      <c r="G167" s="307"/>
      <c r="H167" s="308"/>
      <c r="I167" s="308"/>
      <c r="J167" s="265" t="s">
        <v>676</v>
      </c>
      <c r="K167" s="243"/>
    </row>
    <row r="168" s="1" customFormat="1" ht="5.25" customHeight="1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="1" customFormat="1" ht="15" customHeight="1">
      <c r="B169" s="273"/>
      <c r="C169" s="248" t="s">
        <v>680</v>
      </c>
      <c r="D169" s="248"/>
      <c r="E169" s="248"/>
      <c r="F169" s="271" t="s">
        <v>677</v>
      </c>
      <c r="G169" s="248"/>
      <c r="H169" s="248" t="s">
        <v>717</v>
      </c>
      <c r="I169" s="248" t="s">
        <v>679</v>
      </c>
      <c r="J169" s="248">
        <v>120</v>
      </c>
      <c r="K169" s="296"/>
    </row>
    <row r="170" s="1" customFormat="1" ht="15" customHeight="1">
      <c r="B170" s="273"/>
      <c r="C170" s="248" t="s">
        <v>726</v>
      </c>
      <c r="D170" s="248"/>
      <c r="E170" s="248"/>
      <c r="F170" s="271" t="s">
        <v>677</v>
      </c>
      <c r="G170" s="248"/>
      <c r="H170" s="248" t="s">
        <v>727</v>
      </c>
      <c r="I170" s="248" t="s">
        <v>679</v>
      </c>
      <c r="J170" s="248" t="s">
        <v>728</v>
      </c>
      <c r="K170" s="296"/>
    </row>
    <row r="171" s="1" customFormat="1" ht="15" customHeight="1">
      <c r="B171" s="273"/>
      <c r="C171" s="248" t="s">
        <v>625</v>
      </c>
      <c r="D171" s="248"/>
      <c r="E171" s="248"/>
      <c r="F171" s="271" t="s">
        <v>677</v>
      </c>
      <c r="G171" s="248"/>
      <c r="H171" s="248" t="s">
        <v>744</v>
      </c>
      <c r="I171" s="248" t="s">
        <v>679</v>
      </c>
      <c r="J171" s="248" t="s">
        <v>728</v>
      </c>
      <c r="K171" s="296"/>
    </row>
    <row r="172" s="1" customFormat="1" ht="15" customHeight="1">
      <c r="B172" s="273"/>
      <c r="C172" s="248" t="s">
        <v>682</v>
      </c>
      <c r="D172" s="248"/>
      <c r="E172" s="248"/>
      <c r="F172" s="271" t="s">
        <v>683</v>
      </c>
      <c r="G172" s="248"/>
      <c r="H172" s="248" t="s">
        <v>744</v>
      </c>
      <c r="I172" s="248" t="s">
        <v>679</v>
      </c>
      <c r="J172" s="248">
        <v>50</v>
      </c>
      <c r="K172" s="296"/>
    </row>
    <row r="173" s="1" customFormat="1" ht="15" customHeight="1">
      <c r="B173" s="273"/>
      <c r="C173" s="248" t="s">
        <v>685</v>
      </c>
      <c r="D173" s="248"/>
      <c r="E173" s="248"/>
      <c r="F173" s="271" t="s">
        <v>677</v>
      </c>
      <c r="G173" s="248"/>
      <c r="H173" s="248" t="s">
        <v>744</v>
      </c>
      <c r="I173" s="248" t="s">
        <v>687</v>
      </c>
      <c r="J173" s="248"/>
      <c r="K173" s="296"/>
    </row>
    <row r="174" s="1" customFormat="1" ht="15" customHeight="1">
      <c r="B174" s="273"/>
      <c r="C174" s="248" t="s">
        <v>696</v>
      </c>
      <c r="D174" s="248"/>
      <c r="E174" s="248"/>
      <c r="F174" s="271" t="s">
        <v>683</v>
      </c>
      <c r="G174" s="248"/>
      <c r="H174" s="248" t="s">
        <v>744</v>
      </c>
      <c r="I174" s="248" t="s">
        <v>679</v>
      </c>
      <c r="J174" s="248">
        <v>50</v>
      </c>
      <c r="K174" s="296"/>
    </row>
    <row r="175" s="1" customFormat="1" ht="15" customHeight="1">
      <c r="B175" s="273"/>
      <c r="C175" s="248" t="s">
        <v>704</v>
      </c>
      <c r="D175" s="248"/>
      <c r="E175" s="248"/>
      <c r="F175" s="271" t="s">
        <v>683</v>
      </c>
      <c r="G175" s="248"/>
      <c r="H175" s="248" t="s">
        <v>744</v>
      </c>
      <c r="I175" s="248" t="s">
        <v>679</v>
      </c>
      <c r="J175" s="248">
        <v>50</v>
      </c>
      <c r="K175" s="296"/>
    </row>
    <row r="176" s="1" customFormat="1" ht="15" customHeight="1">
      <c r="B176" s="273"/>
      <c r="C176" s="248" t="s">
        <v>702</v>
      </c>
      <c r="D176" s="248"/>
      <c r="E176" s="248"/>
      <c r="F176" s="271" t="s">
        <v>683</v>
      </c>
      <c r="G176" s="248"/>
      <c r="H176" s="248" t="s">
        <v>744</v>
      </c>
      <c r="I176" s="248" t="s">
        <v>679</v>
      </c>
      <c r="J176" s="248">
        <v>50</v>
      </c>
      <c r="K176" s="296"/>
    </row>
    <row r="177" s="1" customFormat="1" ht="15" customHeight="1">
      <c r="B177" s="273"/>
      <c r="C177" s="248" t="s">
        <v>105</v>
      </c>
      <c r="D177" s="248"/>
      <c r="E177" s="248"/>
      <c r="F177" s="271" t="s">
        <v>677</v>
      </c>
      <c r="G177" s="248"/>
      <c r="H177" s="248" t="s">
        <v>745</v>
      </c>
      <c r="I177" s="248" t="s">
        <v>746</v>
      </c>
      <c r="J177" s="248"/>
      <c r="K177" s="296"/>
    </row>
    <row r="178" s="1" customFormat="1" ht="15" customHeight="1">
      <c r="B178" s="273"/>
      <c r="C178" s="248" t="s">
        <v>61</v>
      </c>
      <c r="D178" s="248"/>
      <c r="E178" s="248"/>
      <c r="F178" s="271" t="s">
        <v>677</v>
      </c>
      <c r="G178" s="248"/>
      <c r="H178" s="248" t="s">
        <v>747</v>
      </c>
      <c r="I178" s="248" t="s">
        <v>748</v>
      </c>
      <c r="J178" s="248">
        <v>1</v>
      </c>
      <c r="K178" s="296"/>
    </row>
    <row r="179" s="1" customFormat="1" ht="15" customHeight="1">
      <c r="B179" s="273"/>
      <c r="C179" s="248" t="s">
        <v>57</v>
      </c>
      <c r="D179" s="248"/>
      <c r="E179" s="248"/>
      <c r="F179" s="271" t="s">
        <v>677</v>
      </c>
      <c r="G179" s="248"/>
      <c r="H179" s="248" t="s">
        <v>749</v>
      </c>
      <c r="I179" s="248" t="s">
        <v>679</v>
      </c>
      <c r="J179" s="248">
        <v>20</v>
      </c>
      <c r="K179" s="296"/>
    </row>
    <row r="180" s="1" customFormat="1" ht="15" customHeight="1">
      <c r="B180" s="273"/>
      <c r="C180" s="248" t="s">
        <v>58</v>
      </c>
      <c r="D180" s="248"/>
      <c r="E180" s="248"/>
      <c r="F180" s="271" t="s">
        <v>677</v>
      </c>
      <c r="G180" s="248"/>
      <c r="H180" s="248" t="s">
        <v>750</v>
      </c>
      <c r="I180" s="248" t="s">
        <v>679</v>
      </c>
      <c r="J180" s="248">
        <v>255</v>
      </c>
      <c r="K180" s="296"/>
    </row>
    <row r="181" s="1" customFormat="1" ht="15" customHeight="1">
      <c r="B181" s="273"/>
      <c r="C181" s="248" t="s">
        <v>106</v>
      </c>
      <c r="D181" s="248"/>
      <c r="E181" s="248"/>
      <c r="F181" s="271" t="s">
        <v>677</v>
      </c>
      <c r="G181" s="248"/>
      <c r="H181" s="248" t="s">
        <v>641</v>
      </c>
      <c r="I181" s="248" t="s">
        <v>679</v>
      </c>
      <c r="J181" s="248">
        <v>10</v>
      </c>
      <c r="K181" s="296"/>
    </row>
    <row r="182" s="1" customFormat="1" ht="15" customHeight="1">
      <c r="B182" s="273"/>
      <c r="C182" s="248" t="s">
        <v>107</v>
      </c>
      <c r="D182" s="248"/>
      <c r="E182" s="248"/>
      <c r="F182" s="271" t="s">
        <v>677</v>
      </c>
      <c r="G182" s="248"/>
      <c r="H182" s="248" t="s">
        <v>751</v>
      </c>
      <c r="I182" s="248" t="s">
        <v>712</v>
      </c>
      <c r="J182" s="248"/>
      <c r="K182" s="296"/>
    </row>
    <row r="183" s="1" customFormat="1" ht="15" customHeight="1">
      <c r="B183" s="273"/>
      <c r="C183" s="248" t="s">
        <v>752</v>
      </c>
      <c r="D183" s="248"/>
      <c r="E183" s="248"/>
      <c r="F183" s="271" t="s">
        <v>677</v>
      </c>
      <c r="G183" s="248"/>
      <c r="H183" s="248" t="s">
        <v>753</v>
      </c>
      <c r="I183" s="248" t="s">
        <v>712</v>
      </c>
      <c r="J183" s="248"/>
      <c r="K183" s="296"/>
    </row>
    <row r="184" s="1" customFormat="1" ht="15" customHeight="1">
      <c r="B184" s="273"/>
      <c r="C184" s="248" t="s">
        <v>741</v>
      </c>
      <c r="D184" s="248"/>
      <c r="E184" s="248"/>
      <c r="F184" s="271" t="s">
        <v>677</v>
      </c>
      <c r="G184" s="248"/>
      <c r="H184" s="248" t="s">
        <v>754</v>
      </c>
      <c r="I184" s="248" t="s">
        <v>712</v>
      </c>
      <c r="J184" s="248"/>
      <c r="K184" s="296"/>
    </row>
    <row r="185" s="1" customFormat="1" ht="15" customHeight="1">
      <c r="B185" s="273"/>
      <c r="C185" s="248" t="s">
        <v>109</v>
      </c>
      <c r="D185" s="248"/>
      <c r="E185" s="248"/>
      <c r="F185" s="271" t="s">
        <v>683</v>
      </c>
      <c r="G185" s="248"/>
      <c r="H185" s="248" t="s">
        <v>755</v>
      </c>
      <c r="I185" s="248" t="s">
        <v>679</v>
      </c>
      <c r="J185" s="248">
        <v>50</v>
      </c>
      <c r="K185" s="296"/>
    </row>
    <row r="186" s="1" customFormat="1" ht="15" customHeight="1">
      <c r="B186" s="273"/>
      <c r="C186" s="248" t="s">
        <v>756</v>
      </c>
      <c r="D186" s="248"/>
      <c r="E186" s="248"/>
      <c r="F186" s="271" t="s">
        <v>683</v>
      </c>
      <c r="G186" s="248"/>
      <c r="H186" s="248" t="s">
        <v>757</v>
      </c>
      <c r="I186" s="248" t="s">
        <v>758</v>
      </c>
      <c r="J186" s="248"/>
      <c r="K186" s="296"/>
    </row>
    <row r="187" s="1" customFormat="1" ht="15" customHeight="1">
      <c r="B187" s="273"/>
      <c r="C187" s="248" t="s">
        <v>759</v>
      </c>
      <c r="D187" s="248"/>
      <c r="E187" s="248"/>
      <c r="F187" s="271" t="s">
        <v>683</v>
      </c>
      <c r="G187" s="248"/>
      <c r="H187" s="248" t="s">
        <v>760</v>
      </c>
      <c r="I187" s="248" t="s">
        <v>758</v>
      </c>
      <c r="J187" s="248"/>
      <c r="K187" s="296"/>
    </row>
    <row r="188" s="1" customFormat="1" ht="15" customHeight="1">
      <c r="B188" s="273"/>
      <c r="C188" s="248" t="s">
        <v>761</v>
      </c>
      <c r="D188" s="248"/>
      <c r="E188" s="248"/>
      <c r="F188" s="271" t="s">
        <v>683</v>
      </c>
      <c r="G188" s="248"/>
      <c r="H188" s="248" t="s">
        <v>762</v>
      </c>
      <c r="I188" s="248" t="s">
        <v>758</v>
      </c>
      <c r="J188" s="248"/>
      <c r="K188" s="296"/>
    </row>
    <row r="189" s="1" customFormat="1" ht="15" customHeight="1">
      <c r="B189" s="273"/>
      <c r="C189" s="309" t="s">
        <v>763</v>
      </c>
      <c r="D189" s="248"/>
      <c r="E189" s="248"/>
      <c r="F189" s="271" t="s">
        <v>683</v>
      </c>
      <c r="G189" s="248"/>
      <c r="H189" s="248" t="s">
        <v>764</v>
      </c>
      <c r="I189" s="248" t="s">
        <v>765</v>
      </c>
      <c r="J189" s="310" t="s">
        <v>766</v>
      </c>
      <c r="K189" s="296"/>
    </row>
    <row r="190" s="14" customFormat="1" ht="15" customHeight="1">
      <c r="B190" s="311"/>
      <c r="C190" s="312" t="s">
        <v>767</v>
      </c>
      <c r="D190" s="313"/>
      <c r="E190" s="313"/>
      <c r="F190" s="314" t="s">
        <v>683</v>
      </c>
      <c r="G190" s="313"/>
      <c r="H190" s="313" t="s">
        <v>768</v>
      </c>
      <c r="I190" s="313" t="s">
        <v>765</v>
      </c>
      <c r="J190" s="315" t="s">
        <v>766</v>
      </c>
      <c r="K190" s="316"/>
    </row>
    <row r="191" s="1" customFormat="1" ht="15" customHeight="1">
      <c r="B191" s="273"/>
      <c r="C191" s="309" t="s">
        <v>46</v>
      </c>
      <c r="D191" s="248"/>
      <c r="E191" s="248"/>
      <c r="F191" s="271" t="s">
        <v>677</v>
      </c>
      <c r="G191" s="248"/>
      <c r="H191" s="245" t="s">
        <v>769</v>
      </c>
      <c r="I191" s="248" t="s">
        <v>770</v>
      </c>
      <c r="J191" s="248"/>
      <c r="K191" s="296"/>
    </row>
    <row r="192" s="1" customFormat="1" ht="15" customHeight="1">
      <c r="B192" s="273"/>
      <c r="C192" s="309" t="s">
        <v>771</v>
      </c>
      <c r="D192" s="248"/>
      <c r="E192" s="248"/>
      <c r="F192" s="271" t="s">
        <v>677</v>
      </c>
      <c r="G192" s="248"/>
      <c r="H192" s="248" t="s">
        <v>772</v>
      </c>
      <c r="I192" s="248" t="s">
        <v>712</v>
      </c>
      <c r="J192" s="248"/>
      <c r="K192" s="296"/>
    </row>
    <row r="193" s="1" customFormat="1" ht="15" customHeight="1">
      <c r="B193" s="273"/>
      <c r="C193" s="309" t="s">
        <v>773</v>
      </c>
      <c r="D193" s="248"/>
      <c r="E193" s="248"/>
      <c r="F193" s="271" t="s">
        <v>677</v>
      </c>
      <c r="G193" s="248"/>
      <c r="H193" s="248" t="s">
        <v>774</v>
      </c>
      <c r="I193" s="248" t="s">
        <v>712</v>
      </c>
      <c r="J193" s="248"/>
      <c r="K193" s="296"/>
    </row>
    <row r="194" s="1" customFormat="1" ht="15" customHeight="1">
      <c r="B194" s="273"/>
      <c r="C194" s="309" t="s">
        <v>775</v>
      </c>
      <c r="D194" s="248"/>
      <c r="E194" s="248"/>
      <c r="F194" s="271" t="s">
        <v>683</v>
      </c>
      <c r="G194" s="248"/>
      <c r="H194" s="248" t="s">
        <v>776</v>
      </c>
      <c r="I194" s="248" t="s">
        <v>712</v>
      </c>
      <c r="J194" s="248"/>
      <c r="K194" s="296"/>
    </row>
    <row r="195" s="1" customFormat="1" ht="15" customHeight="1">
      <c r="B195" s="302"/>
      <c r="C195" s="317"/>
      <c r="D195" s="282"/>
      <c r="E195" s="282"/>
      <c r="F195" s="282"/>
      <c r="G195" s="282"/>
      <c r="H195" s="282"/>
      <c r="I195" s="282"/>
      <c r="J195" s="282"/>
      <c r="K195" s="303"/>
    </row>
    <row r="196" s="1" customFormat="1" ht="18.75" customHeight="1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="1" customFormat="1" ht="18.75" customHeight="1">
      <c r="B197" s="284"/>
      <c r="C197" s="294"/>
      <c r="D197" s="294"/>
      <c r="E197" s="294"/>
      <c r="F197" s="304"/>
      <c r="G197" s="294"/>
      <c r="H197" s="294"/>
      <c r="I197" s="294"/>
      <c r="J197" s="294"/>
      <c r="K197" s="284"/>
    </row>
    <row r="198" s="1" customFormat="1" ht="18.75" customHeight="1">
      <c r="B198" s="256"/>
      <c r="C198" s="256"/>
      <c r="D198" s="256"/>
      <c r="E198" s="256"/>
      <c r="F198" s="256"/>
      <c r="G198" s="256"/>
      <c r="H198" s="256"/>
      <c r="I198" s="256"/>
      <c r="J198" s="256"/>
      <c r="K198" s="256"/>
    </row>
    <row r="199" s="1" customFormat="1" ht="13.5">
      <c r="B199" s="235"/>
      <c r="C199" s="236"/>
      <c r="D199" s="236"/>
      <c r="E199" s="236"/>
      <c r="F199" s="236"/>
      <c r="G199" s="236"/>
      <c r="H199" s="236"/>
      <c r="I199" s="236"/>
      <c r="J199" s="236"/>
      <c r="K199" s="237"/>
    </row>
    <row r="200" s="1" customFormat="1" ht="21">
      <c r="B200" s="238"/>
      <c r="C200" s="239" t="s">
        <v>777</v>
      </c>
      <c r="D200" s="239"/>
      <c r="E200" s="239"/>
      <c r="F200" s="239"/>
      <c r="G200" s="239"/>
      <c r="H200" s="239"/>
      <c r="I200" s="239"/>
      <c r="J200" s="239"/>
      <c r="K200" s="240"/>
    </row>
    <row r="201" s="1" customFormat="1" ht="25.5" customHeight="1">
      <c r="B201" s="238"/>
      <c r="C201" s="318" t="s">
        <v>778</v>
      </c>
      <c r="D201" s="318"/>
      <c r="E201" s="318"/>
      <c r="F201" s="318" t="s">
        <v>779</v>
      </c>
      <c r="G201" s="319"/>
      <c r="H201" s="318" t="s">
        <v>780</v>
      </c>
      <c r="I201" s="318"/>
      <c r="J201" s="318"/>
      <c r="K201" s="240"/>
    </row>
    <row r="202" s="1" customFormat="1" ht="5.25" customHeight="1">
      <c r="B202" s="273"/>
      <c r="C202" s="268"/>
      <c r="D202" s="268"/>
      <c r="E202" s="268"/>
      <c r="F202" s="268"/>
      <c r="G202" s="294"/>
      <c r="H202" s="268"/>
      <c r="I202" s="268"/>
      <c r="J202" s="268"/>
      <c r="K202" s="296"/>
    </row>
    <row r="203" s="1" customFormat="1" ht="15" customHeight="1">
      <c r="B203" s="273"/>
      <c r="C203" s="248" t="s">
        <v>770</v>
      </c>
      <c r="D203" s="248"/>
      <c r="E203" s="248"/>
      <c r="F203" s="271" t="s">
        <v>47</v>
      </c>
      <c r="G203" s="248"/>
      <c r="H203" s="248" t="s">
        <v>781</v>
      </c>
      <c r="I203" s="248"/>
      <c r="J203" s="248"/>
      <c r="K203" s="296"/>
    </row>
    <row r="204" s="1" customFormat="1" ht="15" customHeight="1">
      <c r="B204" s="273"/>
      <c r="C204" s="248"/>
      <c r="D204" s="248"/>
      <c r="E204" s="248"/>
      <c r="F204" s="271" t="s">
        <v>48</v>
      </c>
      <c r="G204" s="248"/>
      <c r="H204" s="248" t="s">
        <v>782</v>
      </c>
      <c r="I204" s="248"/>
      <c r="J204" s="248"/>
      <c r="K204" s="296"/>
    </row>
    <row r="205" s="1" customFormat="1" ht="15" customHeight="1">
      <c r="B205" s="273"/>
      <c r="C205" s="248"/>
      <c r="D205" s="248"/>
      <c r="E205" s="248"/>
      <c r="F205" s="271" t="s">
        <v>51</v>
      </c>
      <c r="G205" s="248"/>
      <c r="H205" s="248" t="s">
        <v>783</v>
      </c>
      <c r="I205" s="248"/>
      <c r="J205" s="248"/>
      <c r="K205" s="296"/>
    </row>
    <row r="206" s="1" customFormat="1" ht="15" customHeight="1">
      <c r="B206" s="273"/>
      <c r="C206" s="248"/>
      <c r="D206" s="248"/>
      <c r="E206" s="248"/>
      <c r="F206" s="271" t="s">
        <v>49</v>
      </c>
      <c r="G206" s="248"/>
      <c r="H206" s="248" t="s">
        <v>784</v>
      </c>
      <c r="I206" s="248"/>
      <c r="J206" s="248"/>
      <c r="K206" s="296"/>
    </row>
    <row r="207" s="1" customFormat="1" ht="15" customHeight="1">
      <c r="B207" s="273"/>
      <c r="C207" s="248"/>
      <c r="D207" s="248"/>
      <c r="E207" s="248"/>
      <c r="F207" s="271" t="s">
        <v>50</v>
      </c>
      <c r="G207" s="248"/>
      <c r="H207" s="248" t="s">
        <v>785</v>
      </c>
      <c r="I207" s="248"/>
      <c r="J207" s="248"/>
      <c r="K207" s="296"/>
    </row>
    <row r="208" s="1" customFormat="1" ht="15" customHeight="1">
      <c r="B208" s="273"/>
      <c r="C208" s="248"/>
      <c r="D208" s="248"/>
      <c r="E208" s="248"/>
      <c r="F208" s="271"/>
      <c r="G208" s="248"/>
      <c r="H208" s="248"/>
      <c r="I208" s="248"/>
      <c r="J208" s="248"/>
      <c r="K208" s="296"/>
    </row>
    <row r="209" s="1" customFormat="1" ht="15" customHeight="1">
      <c r="B209" s="273"/>
      <c r="C209" s="248" t="s">
        <v>724</v>
      </c>
      <c r="D209" s="248"/>
      <c r="E209" s="248"/>
      <c r="F209" s="271" t="s">
        <v>82</v>
      </c>
      <c r="G209" s="248"/>
      <c r="H209" s="248" t="s">
        <v>786</v>
      </c>
      <c r="I209" s="248"/>
      <c r="J209" s="248"/>
      <c r="K209" s="296"/>
    </row>
    <row r="210" s="1" customFormat="1" ht="15" customHeight="1">
      <c r="B210" s="273"/>
      <c r="C210" s="248"/>
      <c r="D210" s="248"/>
      <c r="E210" s="248"/>
      <c r="F210" s="271" t="s">
        <v>620</v>
      </c>
      <c r="G210" s="248"/>
      <c r="H210" s="248" t="s">
        <v>621</v>
      </c>
      <c r="I210" s="248"/>
      <c r="J210" s="248"/>
      <c r="K210" s="296"/>
    </row>
    <row r="211" s="1" customFormat="1" ht="15" customHeight="1">
      <c r="B211" s="273"/>
      <c r="C211" s="248"/>
      <c r="D211" s="248"/>
      <c r="E211" s="248"/>
      <c r="F211" s="271" t="s">
        <v>618</v>
      </c>
      <c r="G211" s="248"/>
      <c r="H211" s="248" t="s">
        <v>787</v>
      </c>
      <c r="I211" s="248"/>
      <c r="J211" s="248"/>
      <c r="K211" s="296"/>
    </row>
    <row r="212" s="1" customFormat="1" ht="15" customHeight="1">
      <c r="B212" s="320"/>
      <c r="C212" s="248"/>
      <c r="D212" s="248"/>
      <c r="E212" s="248"/>
      <c r="F212" s="271" t="s">
        <v>622</v>
      </c>
      <c r="G212" s="309"/>
      <c r="H212" s="300" t="s">
        <v>623</v>
      </c>
      <c r="I212" s="300"/>
      <c r="J212" s="300"/>
      <c r="K212" s="321"/>
    </row>
    <row r="213" s="1" customFormat="1" ht="15" customHeight="1">
      <c r="B213" s="320"/>
      <c r="C213" s="248"/>
      <c r="D213" s="248"/>
      <c r="E213" s="248"/>
      <c r="F213" s="271" t="s">
        <v>569</v>
      </c>
      <c r="G213" s="309"/>
      <c r="H213" s="300" t="s">
        <v>463</v>
      </c>
      <c r="I213" s="300"/>
      <c r="J213" s="300"/>
      <c r="K213" s="321"/>
    </row>
    <row r="214" s="1" customFormat="1" ht="15" customHeight="1">
      <c r="B214" s="320"/>
      <c r="C214" s="248"/>
      <c r="D214" s="248"/>
      <c r="E214" s="248"/>
      <c r="F214" s="271"/>
      <c r="G214" s="309"/>
      <c r="H214" s="300"/>
      <c r="I214" s="300"/>
      <c r="J214" s="300"/>
      <c r="K214" s="321"/>
    </row>
    <row r="215" s="1" customFormat="1" ht="15" customHeight="1">
      <c r="B215" s="320"/>
      <c r="C215" s="248" t="s">
        <v>748</v>
      </c>
      <c r="D215" s="248"/>
      <c r="E215" s="248"/>
      <c r="F215" s="271">
        <v>1</v>
      </c>
      <c r="G215" s="309"/>
      <c r="H215" s="300" t="s">
        <v>788</v>
      </c>
      <c r="I215" s="300"/>
      <c r="J215" s="300"/>
      <c r="K215" s="321"/>
    </row>
    <row r="216" s="1" customFormat="1" ht="15" customHeight="1">
      <c r="B216" s="320"/>
      <c r="C216" s="248"/>
      <c r="D216" s="248"/>
      <c r="E216" s="248"/>
      <c r="F216" s="271">
        <v>2</v>
      </c>
      <c r="G216" s="309"/>
      <c r="H216" s="300" t="s">
        <v>789</v>
      </c>
      <c r="I216" s="300"/>
      <c r="J216" s="300"/>
      <c r="K216" s="321"/>
    </row>
    <row r="217" s="1" customFormat="1" ht="15" customHeight="1">
      <c r="B217" s="320"/>
      <c r="C217" s="248"/>
      <c r="D217" s="248"/>
      <c r="E217" s="248"/>
      <c r="F217" s="271">
        <v>3</v>
      </c>
      <c r="G217" s="309"/>
      <c r="H217" s="300" t="s">
        <v>790</v>
      </c>
      <c r="I217" s="300"/>
      <c r="J217" s="300"/>
      <c r="K217" s="321"/>
    </row>
    <row r="218" s="1" customFormat="1" ht="15" customHeight="1">
      <c r="B218" s="320"/>
      <c r="C218" s="248"/>
      <c r="D218" s="248"/>
      <c r="E218" s="248"/>
      <c r="F218" s="271">
        <v>4</v>
      </c>
      <c r="G218" s="309"/>
      <c r="H218" s="300" t="s">
        <v>791</v>
      </c>
      <c r="I218" s="300"/>
      <c r="J218" s="300"/>
      <c r="K218" s="321"/>
    </row>
    <row r="219" s="1" customFormat="1" ht="12.75" customHeight="1">
      <c r="B219" s="322"/>
      <c r="C219" s="323"/>
      <c r="D219" s="323"/>
      <c r="E219" s="323"/>
      <c r="F219" s="323"/>
      <c r="G219" s="323"/>
      <c r="H219" s="323"/>
      <c r="I219" s="323"/>
      <c r="J219" s="323"/>
      <c r="K219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JM2018\jmoravec</dc:creator>
  <cp:lastModifiedBy>JM2018\jmoravec</cp:lastModifiedBy>
  <dcterms:created xsi:type="dcterms:W3CDTF">2025-11-18T10:03:23Z</dcterms:created>
  <dcterms:modified xsi:type="dcterms:W3CDTF">2025-11-18T10:03:27Z</dcterms:modified>
</cp:coreProperties>
</file>